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Volumes/2400-2499/2463-013/300-Report/ScreeningTool/"/>
    </mc:Choice>
  </mc:AlternateContent>
  <xr:revisionPtr revIDLastSave="0" documentId="13_ncr:1_{B22D6BD6-CCCE-B24F-B611-2E209E869631}" xr6:coauthVersionLast="47" xr6:coauthVersionMax="47" xr10:uidLastSave="{00000000-0000-0000-0000-000000000000}"/>
  <workbookProtection workbookAlgorithmName="SHA-512" workbookHashValue="2KXXF70070jkpZLAngFt3W6ZJ5WyL8IsueMzRvf6G8knJv6sjGB/DQNDsjnZf2iyaWG/iSJ7Fvdtnghq3qk0ew==" workbookSaltValue="q7DzYfNue07TbtdzziB0qQ==" workbookSpinCount="100000" lockStructure="1"/>
  <bookViews>
    <workbookView xWindow="-51200" yWindow="-5540" windowWidth="51200" windowHeight="28300" activeTab="3" xr2:uid="{CBAF2EDE-234F-464E-B9E1-EF2C91B07C74}"/>
  </bookViews>
  <sheets>
    <sheet name="Intro" sheetId="3" state="hidden" r:id="rId1"/>
    <sheet name="QuestionsDevelopment" sheetId="1" state="hidden" r:id="rId2"/>
    <sheet name="Lists" sheetId="6" state="hidden" r:id="rId3"/>
    <sheet name="StartHere" sheetId="2" r:id="rId4"/>
    <sheet name="ScreeningTool" sheetId="5" r:id="rId5"/>
    <sheet name="Summary"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H21" i="7"/>
  <c r="E21" i="7"/>
  <c r="C21" i="7"/>
  <c r="C22" i="7"/>
  <c r="CQ81" i="5" l="1"/>
  <c r="CQ80" i="5"/>
  <c r="CQ79" i="5"/>
  <c r="CQ76" i="5"/>
  <c r="CQ75" i="5"/>
  <c r="CQ74" i="5"/>
  <c r="CQ73" i="5"/>
  <c r="CQ70" i="5"/>
  <c r="CQ69" i="5"/>
  <c r="CQ68" i="5"/>
  <c r="CQ67" i="5"/>
  <c r="CQ66" i="5"/>
  <c r="CQ65" i="5"/>
  <c r="CQ62" i="5"/>
  <c r="CQ61" i="5"/>
  <c r="CQ60" i="5"/>
  <c r="CQ59" i="5"/>
  <c r="CQ58" i="5"/>
  <c r="CQ57" i="5"/>
  <c r="CQ56" i="5"/>
  <c r="CQ55" i="5"/>
  <c r="CQ54" i="5"/>
  <c r="CQ53" i="5"/>
  <c r="CQ52" i="5"/>
  <c r="CQ51" i="5"/>
  <c r="CQ50" i="5"/>
  <c r="CQ49" i="5"/>
  <c r="CQ48" i="5"/>
  <c r="CQ47" i="5"/>
  <c r="CQ46" i="5"/>
  <c r="CQ45" i="5"/>
  <c r="CQ44" i="5"/>
  <c r="CQ43" i="5"/>
  <c r="CQ42" i="5"/>
  <c r="CQ41" i="5"/>
  <c r="CQ40" i="5"/>
  <c r="CQ39" i="5"/>
  <c r="CQ38" i="5"/>
  <c r="CQ37" i="5"/>
  <c r="CQ36" i="5"/>
  <c r="CQ35" i="5"/>
  <c r="CQ34" i="5"/>
  <c r="CQ33" i="5"/>
  <c r="CQ30" i="5"/>
  <c r="CQ29" i="5"/>
  <c r="CQ28" i="5"/>
  <c r="CQ27" i="5"/>
  <c r="CQ23" i="5"/>
  <c r="CQ22" i="5"/>
  <c r="CQ21" i="5"/>
  <c r="CQ20" i="5"/>
  <c r="CQ19" i="5"/>
  <c r="CQ18" i="5"/>
  <c r="CQ17" i="5"/>
  <c r="CQ16" i="5"/>
  <c r="J2" i="5"/>
  <c r="D2" i="5" a="1"/>
  <c r="C3" i="5"/>
  <c r="J3" i="5" s="1"/>
  <c r="AZ3" i="5" s="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F22" i="7" l="1"/>
  <c r="E22" i="7"/>
  <c r="D22" i="7"/>
  <c r="G22" i="7"/>
  <c r="I22" i="7"/>
  <c r="H22" i="7"/>
  <c r="H23" i="7"/>
  <c r="D23" i="7"/>
  <c r="G23" i="7"/>
  <c r="F23" i="7"/>
  <c r="C23" i="7"/>
  <c r="E23" i="7"/>
  <c r="I23" i="7"/>
  <c r="H27" i="7"/>
  <c r="C27" i="7"/>
  <c r="G27" i="7"/>
  <c r="F27" i="7"/>
  <c r="E27" i="7"/>
  <c r="D27" i="7"/>
  <c r="I27" i="7"/>
  <c r="F21" i="7"/>
  <c r="I21" i="7"/>
  <c r="G21" i="7"/>
  <c r="F26" i="7"/>
  <c r="C26" i="7"/>
  <c r="E26" i="7"/>
  <c r="I26" i="7"/>
  <c r="G26" i="7"/>
  <c r="D26" i="7"/>
  <c r="H26" i="7"/>
  <c r="E24" i="7"/>
  <c r="I24" i="7"/>
  <c r="H24" i="7"/>
  <c r="C24" i="7"/>
  <c r="D24" i="7"/>
  <c r="G24" i="7"/>
  <c r="F24" i="7"/>
  <c r="D25" i="7"/>
  <c r="H25" i="7"/>
  <c r="F25" i="7"/>
  <c r="C25" i="7"/>
  <c r="E25" i="7"/>
  <c r="I25" i="7"/>
  <c r="G25" i="7"/>
  <c r="D2" i="5"/>
  <c r="P2" i="5" s="1"/>
  <c r="AT2" i="5"/>
  <c r="V2" i="5"/>
  <c r="AH2" i="5"/>
  <c r="AB2" i="5"/>
  <c r="AN2" i="5"/>
  <c r="B33" i="5" a="1"/>
  <c r="B5" i="5" a="1"/>
  <c r="H3" i="5"/>
  <c r="AN3" i="5" s="1"/>
  <c r="CD3" i="5" s="1"/>
  <c r="G3" i="5"/>
  <c r="AH3" i="5" s="1"/>
  <c r="F3" i="5"/>
  <c r="E3" i="5"/>
  <c r="I3" i="5"/>
  <c r="AT3" i="5" s="1"/>
  <c r="B26" i="5" a="1"/>
  <c r="B65" i="5" a="1"/>
  <c r="B73" i="5" a="1"/>
  <c r="B79" i="5" a="1"/>
  <c r="B16" i="5" a="1"/>
  <c r="P6" i="5" l="1" a="1"/>
  <c r="P6" i="5" s="1"/>
  <c r="J21" i="7"/>
  <c r="K24" i="7"/>
  <c r="K27" i="7"/>
  <c r="K23" i="7"/>
  <c r="B21" i="7"/>
  <c r="K21" i="7" s="1"/>
  <c r="B27" i="7"/>
  <c r="B24" i="7"/>
  <c r="B26" i="7"/>
  <c r="K26" i="7" s="1"/>
  <c r="B23" i="7"/>
  <c r="B22" i="7"/>
  <c r="K22" i="7" s="1"/>
  <c r="B25" i="7"/>
  <c r="K25" i="7" s="1"/>
  <c r="J25" i="7"/>
  <c r="J24" i="7"/>
  <c r="J26" i="7"/>
  <c r="J27" i="7"/>
  <c r="J23" i="7"/>
  <c r="J22" i="7"/>
  <c r="J81" i="5" a="1"/>
  <c r="J81" i="5" s="1"/>
  <c r="AZ81" i="5" s="1"/>
  <c r="J10" i="5" a="1"/>
  <c r="J10" i="5" s="1"/>
  <c r="AZ10" i="5" s="1"/>
  <c r="J76" i="5" a="1"/>
  <c r="J76" i="5" s="1"/>
  <c r="AZ76" i="5" s="1"/>
  <c r="J66" i="5" a="1"/>
  <c r="J66" i="5" s="1"/>
  <c r="AZ66" i="5" s="1"/>
  <c r="J27" i="5" a="1"/>
  <c r="J27" i="5" s="1"/>
  <c r="AZ27" i="5" s="1"/>
  <c r="J22" i="5" a="1"/>
  <c r="J22" i="5" s="1"/>
  <c r="AZ22" i="5" s="1"/>
  <c r="J59" i="5" a="1"/>
  <c r="J59" i="5" s="1"/>
  <c r="AZ59" i="5" s="1"/>
  <c r="J42" i="5" a="1"/>
  <c r="J42" i="5" s="1"/>
  <c r="AZ42" i="5" s="1"/>
  <c r="J35" i="5" a="1"/>
  <c r="J35" i="5" s="1"/>
  <c r="AZ35" i="5" s="1"/>
  <c r="J57" i="5" a="1"/>
  <c r="J57" i="5" s="1"/>
  <c r="AZ57" i="5" s="1"/>
  <c r="J51" i="5" a="1"/>
  <c r="J51" i="5" s="1"/>
  <c r="AZ51" i="5" s="1"/>
  <c r="J19" i="5" a="1"/>
  <c r="J19" i="5" s="1"/>
  <c r="AZ19" i="5" s="1"/>
  <c r="J45" i="5" a="1"/>
  <c r="J45" i="5" s="1"/>
  <c r="AZ45" i="5" s="1"/>
  <c r="AN57" i="5" a="1"/>
  <c r="AN57" i="5" s="1"/>
  <c r="CD57" i="5" s="1"/>
  <c r="AN52" i="5" a="1"/>
  <c r="AN52" i="5" s="1"/>
  <c r="CD52" i="5" s="1"/>
  <c r="AN47" i="5" a="1"/>
  <c r="AN47" i="5" s="1"/>
  <c r="CD47" i="5" s="1"/>
  <c r="AN43" i="5" a="1"/>
  <c r="AN43" i="5" s="1"/>
  <c r="CD43" i="5" s="1"/>
  <c r="AN20" i="5" a="1"/>
  <c r="AN20" i="5" s="1"/>
  <c r="CD20" i="5" s="1"/>
  <c r="AN11" i="5" a="1"/>
  <c r="AN11" i="5" s="1"/>
  <c r="CD11" i="5" s="1"/>
  <c r="AN7" i="5" a="1"/>
  <c r="AN7" i="5" s="1"/>
  <c r="CD7" i="5" s="1"/>
  <c r="AN51" i="5" a="1"/>
  <c r="AN51" i="5" s="1"/>
  <c r="CD51" i="5" s="1"/>
  <c r="AN68" i="5" a="1"/>
  <c r="AN68" i="5" s="1"/>
  <c r="CD68" i="5" s="1"/>
  <c r="AN53" i="5" a="1"/>
  <c r="AN53" i="5" s="1"/>
  <c r="CD53" i="5" s="1"/>
  <c r="AN48" i="5" a="1"/>
  <c r="AN48" i="5" s="1"/>
  <c r="CD48" i="5" s="1"/>
  <c r="AN39" i="5" a="1"/>
  <c r="AN39" i="5" s="1"/>
  <c r="CD39" i="5" s="1"/>
  <c r="AN80" i="5" a="1"/>
  <c r="AN80" i="5" s="1"/>
  <c r="CD80" i="5" s="1"/>
  <c r="AN75" i="5" a="1"/>
  <c r="AN75" i="5" s="1"/>
  <c r="CD75" i="5" s="1"/>
  <c r="AN74" i="5" a="1"/>
  <c r="AN74" i="5" s="1"/>
  <c r="CD74" i="5" s="1"/>
  <c r="AN69" i="5" a="1"/>
  <c r="AN69" i="5" s="1"/>
  <c r="CD69" i="5" s="1"/>
  <c r="AN59" i="5" a="1"/>
  <c r="AN59" i="5" s="1"/>
  <c r="CD59" i="5" s="1"/>
  <c r="AN58" i="5" a="1"/>
  <c r="AN58" i="5" s="1"/>
  <c r="CD58" i="5" s="1"/>
  <c r="AN54" i="5" a="1"/>
  <c r="AN54" i="5" s="1"/>
  <c r="CD54" i="5" s="1"/>
  <c r="AN44" i="5" a="1"/>
  <c r="AN44" i="5" s="1"/>
  <c r="CD44" i="5" s="1"/>
  <c r="AN34" i="5" a="1"/>
  <c r="AN34" i="5" s="1"/>
  <c r="CD34" i="5" s="1"/>
  <c r="AN21" i="5" a="1"/>
  <c r="AN21" i="5" s="1"/>
  <c r="CD21" i="5" s="1"/>
  <c r="AN17" i="5" a="1"/>
  <c r="AN17" i="5" s="1"/>
  <c r="CD17" i="5" s="1"/>
  <c r="AN12" i="5" a="1"/>
  <c r="AN12" i="5" s="1"/>
  <c r="CD12" i="5" s="1"/>
  <c r="AN8" i="5" a="1"/>
  <c r="AN8" i="5" s="1"/>
  <c r="CD8" i="5" s="1"/>
  <c r="AN81" i="5" a="1"/>
  <c r="AN81" i="5" s="1"/>
  <c r="CD81" i="5" s="1"/>
  <c r="AN70" i="5" a="1"/>
  <c r="AN70" i="5" s="1"/>
  <c r="CD70" i="5" s="1"/>
  <c r="AN60" i="5" a="1"/>
  <c r="AN60" i="5" s="1"/>
  <c r="CD60" i="5" s="1"/>
  <c r="AN49" i="5" a="1"/>
  <c r="AN49" i="5" s="1"/>
  <c r="CD49" i="5" s="1"/>
  <c r="AN40" i="5" a="1"/>
  <c r="AN40" i="5" s="1"/>
  <c r="CD40" i="5" s="1"/>
  <c r="AN27" i="5" a="1"/>
  <c r="AN27" i="5" s="1"/>
  <c r="CD27" i="5" s="1"/>
  <c r="AN62" i="5" a="1"/>
  <c r="AN62" i="5" s="1"/>
  <c r="CD62" i="5" s="1"/>
  <c r="AN76" i="5" a="1"/>
  <c r="AN76" i="5" s="1"/>
  <c r="CD76" i="5" s="1"/>
  <c r="AN55" i="5" a="1"/>
  <c r="AN55" i="5" s="1"/>
  <c r="CD55" i="5" s="1"/>
  <c r="AN45" i="5" a="1"/>
  <c r="AN45" i="5" s="1"/>
  <c r="CD45" i="5" s="1"/>
  <c r="AN35" i="5" a="1"/>
  <c r="AN35" i="5" s="1"/>
  <c r="CD35" i="5" s="1"/>
  <c r="AN28" i="5" a="1"/>
  <c r="AN28" i="5" s="1"/>
  <c r="CD28" i="5" s="1"/>
  <c r="AN22" i="5" a="1"/>
  <c r="AN22" i="5" s="1"/>
  <c r="CD22" i="5" s="1"/>
  <c r="AN18" i="5" a="1"/>
  <c r="AN18" i="5" s="1"/>
  <c r="CD18" i="5" s="1"/>
  <c r="AN13" i="5" a="1"/>
  <c r="AN13" i="5" s="1"/>
  <c r="CD13" i="5" s="1"/>
  <c r="AN9" i="5" a="1"/>
  <c r="AN9" i="5" s="1"/>
  <c r="CD9" i="5" s="1"/>
  <c r="AN6" i="5" a="1"/>
  <c r="AN6" i="5" s="1"/>
  <c r="AN42" i="5" a="1"/>
  <c r="AN42" i="5" s="1"/>
  <c r="AN66" i="5" a="1"/>
  <c r="AN66" i="5" s="1"/>
  <c r="CD66" i="5" s="1"/>
  <c r="AN61" i="5" a="1"/>
  <c r="AN61" i="5" s="1"/>
  <c r="CD61" i="5" s="1"/>
  <c r="AN50" i="5" a="1"/>
  <c r="AN50" i="5" s="1"/>
  <c r="CD50" i="5" s="1"/>
  <c r="AN41" i="5" a="1"/>
  <c r="AN41" i="5" s="1"/>
  <c r="CD41" i="5" s="1"/>
  <c r="AN36" i="5" a="1"/>
  <c r="AN36" i="5" s="1"/>
  <c r="CD36" i="5" s="1"/>
  <c r="AN29" i="5" a="1"/>
  <c r="AN29" i="5" s="1"/>
  <c r="CD29" i="5" s="1"/>
  <c r="AN56" i="5" a="1"/>
  <c r="AN56" i="5" s="1"/>
  <c r="CD56" i="5" s="1"/>
  <c r="AN46" i="5" a="1"/>
  <c r="AN46" i="5" s="1"/>
  <c r="CD46" i="5" s="1"/>
  <c r="AN37" i="5" a="1"/>
  <c r="AN37" i="5" s="1"/>
  <c r="CD37" i="5" s="1"/>
  <c r="AN23" i="5" a="1"/>
  <c r="AN23" i="5" s="1"/>
  <c r="CD23" i="5" s="1"/>
  <c r="AN19" i="5" a="1"/>
  <c r="AN19" i="5" s="1"/>
  <c r="CD19" i="5" s="1"/>
  <c r="AN10" i="5" a="1"/>
  <c r="AN10" i="5" s="1"/>
  <c r="CD10" i="5" s="1"/>
  <c r="AN67" i="5" a="1"/>
  <c r="AN67" i="5" s="1"/>
  <c r="CD67" i="5" s="1"/>
  <c r="AN30" i="5" a="1"/>
  <c r="AN30" i="5" s="1"/>
  <c r="CD30" i="5" s="1"/>
  <c r="AN38" i="5" a="1"/>
  <c r="AN38" i="5" s="1"/>
  <c r="CD38" i="5" s="1"/>
  <c r="J53" i="5" a="1"/>
  <c r="J53" i="5" s="1"/>
  <c r="AZ53" i="5" s="1"/>
  <c r="AB56" i="5" a="1"/>
  <c r="AB56" i="5" s="1"/>
  <c r="BR56" i="5" s="1"/>
  <c r="AB46" i="5" a="1"/>
  <c r="AB46" i="5" s="1"/>
  <c r="BR46" i="5" s="1"/>
  <c r="AB23" i="5" a="1"/>
  <c r="AB23" i="5" s="1"/>
  <c r="BR23" i="5" s="1"/>
  <c r="AB19" i="5" a="1"/>
  <c r="AB19" i="5" s="1"/>
  <c r="BR19" i="5" s="1"/>
  <c r="AB10" i="5" a="1"/>
  <c r="AB10" i="5" s="1"/>
  <c r="BR10" i="5" s="1"/>
  <c r="AB6" i="5" a="1"/>
  <c r="AB6" i="5" s="1"/>
  <c r="BR6" i="5" s="1"/>
  <c r="AB67" i="5" a="1"/>
  <c r="AB67" i="5" s="1"/>
  <c r="BR67" i="5" s="1"/>
  <c r="AB62" i="5" a="1"/>
  <c r="AB62" i="5" s="1"/>
  <c r="BR62" i="5" s="1"/>
  <c r="AB51" i="5" a="1"/>
  <c r="AB51" i="5" s="1"/>
  <c r="BR51" i="5" s="1"/>
  <c r="AB42" i="5" a="1"/>
  <c r="AB42" i="5" s="1"/>
  <c r="BR42" i="5" s="1"/>
  <c r="AB38" i="5" a="1"/>
  <c r="AB38" i="5" s="1"/>
  <c r="BR38" i="5" s="1"/>
  <c r="AB37" i="5" a="1"/>
  <c r="AB37" i="5" s="1"/>
  <c r="BR37" i="5" s="1"/>
  <c r="AB30" i="5" a="1"/>
  <c r="AB30" i="5" s="1"/>
  <c r="BR30" i="5" s="1"/>
  <c r="AB66" i="5" a="1"/>
  <c r="AB66" i="5" s="1"/>
  <c r="BR66" i="5" s="1"/>
  <c r="AB57" i="5" a="1"/>
  <c r="AB57" i="5" s="1"/>
  <c r="BR57" i="5" s="1"/>
  <c r="AB52" i="5" a="1"/>
  <c r="AB52" i="5" s="1"/>
  <c r="BR52" i="5" s="1"/>
  <c r="AB47" i="5" a="1"/>
  <c r="AB47" i="5" s="1"/>
  <c r="BR47" i="5" s="1"/>
  <c r="AB20" i="5" a="1"/>
  <c r="AB20" i="5" s="1"/>
  <c r="BR20" i="5" s="1"/>
  <c r="AB11" i="5" a="1"/>
  <c r="AB11" i="5" s="1"/>
  <c r="BR11" i="5" s="1"/>
  <c r="AB7" i="5" a="1"/>
  <c r="AB7" i="5" s="1"/>
  <c r="BR7" i="5" s="1"/>
  <c r="AB68" i="5" a="1"/>
  <c r="AB68" i="5" s="1"/>
  <c r="BR68" i="5" s="1"/>
  <c r="AB48" i="5" a="1"/>
  <c r="AB48" i="5" s="1"/>
  <c r="BR48" i="5" s="1"/>
  <c r="AB43" i="5" a="1"/>
  <c r="AB43" i="5" s="1"/>
  <c r="BR43" i="5" s="1"/>
  <c r="AB39" i="5" a="1"/>
  <c r="AB39" i="5" s="1"/>
  <c r="BR39" i="5" s="1"/>
  <c r="AB80" i="5" a="1"/>
  <c r="AB80" i="5" s="1"/>
  <c r="BR80" i="5" s="1"/>
  <c r="AB74" i="5" a="1"/>
  <c r="AB74" i="5" s="1"/>
  <c r="BR74" i="5" s="1"/>
  <c r="AB58" i="5" a="1"/>
  <c r="AB58" i="5" s="1"/>
  <c r="BR58" i="5" s="1"/>
  <c r="AB54" i="5" a="1"/>
  <c r="AB54" i="5" s="1"/>
  <c r="BR54" i="5" s="1"/>
  <c r="AB53" i="5" a="1"/>
  <c r="AB53" i="5" s="1"/>
  <c r="BR53" i="5" s="1"/>
  <c r="AB44" i="5" a="1"/>
  <c r="AB44" i="5" s="1"/>
  <c r="BR44" i="5" s="1"/>
  <c r="AB34" i="5" a="1"/>
  <c r="AB34" i="5" s="1"/>
  <c r="BR34" i="5" s="1"/>
  <c r="AB21" i="5" a="1"/>
  <c r="AB21" i="5" s="1"/>
  <c r="BR21" i="5" s="1"/>
  <c r="AB17" i="5" a="1"/>
  <c r="AB17" i="5" s="1"/>
  <c r="BR17" i="5" s="1"/>
  <c r="AB12" i="5" a="1"/>
  <c r="AB12" i="5" s="1"/>
  <c r="BR12" i="5" s="1"/>
  <c r="AB8" i="5" a="1"/>
  <c r="AB8" i="5" s="1"/>
  <c r="BR8" i="5" s="1"/>
  <c r="AB50" i="5" a="1"/>
  <c r="AB50" i="5" s="1"/>
  <c r="BR50" i="5" s="1"/>
  <c r="AB81" i="5" a="1"/>
  <c r="AB81" i="5" s="1"/>
  <c r="BR81" i="5" s="1"/>
  <c r="AB75" i="5" a="1"/>
  <c r="AB75" i="5" s="1"/>
  <c r="BR75" i="5" s="1"/>
  <c r="AB70" i="5" a="1"/>
  <c r="AB70" i="5" s="1"/>
  <c r="BR70" i="5" s="1"/>
  <c r="AB69" i="5" a="1"/>
  <c r="AB69" i="5" s="1"/>
  <c r="BR69" i="5" s="1"/>
  <c r="AB60" i="5" a="1"/>
  <c r="AB60" i="5" s="1"/>
  <c r="BR60" i="5" s="1"/>
  <c r="AB59" i="5" a="1"/>
  <c r="AB59" i="5" s="1"/>
  <c r="BR59" i="5" s="1"/>
  <c r="AB49" i="5" a="1"/>
  <c r="AB49" i="5" s="1"/>
  <c r="BR49" i="5" s="1"/>
  <c r="AB40" i="5" a="1"/>
  <c r="AB40" i="5" s="1"/>
  <c r="BR40" i="5" s="1"/>
  <c r="AB27" i="5" a="1"/>
  <c r="AB27" i="5" s="1"/>
  <c r="BR27" i="5" s="1"/>
  <c r="AB61" i="5" a="1"/>
  <c r="AB61" i="5" s="1"/>
  <c r="BR61" i="5" s="1"/>
  <c r="AB76" i="5" a="1"/>
  <c r="AB76" i="5" s="1"/>
  <c r="BR76" i="5" s="1"/>
  <c r="AB55" i="5" a="1"/>
  <c r="AB55" i="5" s="1"/>
  <c r="BR55" i="5" s="1"/>
  <c r="AB45" i="5" a="1"/>
  <c r="AB45" i="5" s="1"/>
  <c r="BR45" i="5" s="1"/>
  <c r="AB35" i="5" a="1"/>
  <c r="AB35" i="5" s="1"/>
  <c r="BR35" i="5" s="1"/>
  <c r="AB22" i="5" a="1"/>
  <c r="AB22" i="5" s="1"/>
  <c r="BR22" i="5" s="1"/>
  <c r="AB18" i="5" a="1"/>
  <c r="AB18" i="5" s="1"/>
  <c r="BR18" i="5" s="1"/>
  <c r="AB13" i="5" a="1"/>
  <c r="AB13" i="5" s="1"/>
  <c r="BR13" i="5" s="1"/>
  <c r="AB9" i="5" a="1"/>
  <c r="AB9" i="5" s="1"/>
  <c r="BR9" i="5" s="1"/>
  <c r="AB41" i="5" a="1"/>
  <c r="AB41" i="5" s="1"/>
  <c r="BR41" i="5" s="1"/>
  <c r="AB29" i="5" a="1"/>
  <c r="AB29" i="5" s="1"/>
  <c r="BR29" i="5" s="1"/>
  <c r="AB28" i="5" a="1"/>
  <c r="AB28" i="5" s="1"/>
  <c r="BR28" i="5" s="1"/>
  <c r="AB36" i="5" a="1"/>
  <c r="AB36" i="5" s="1"/>
  <c r="BR36" i="5" s="1"/>
  <c r="J8" i="5" a="1"/>
  <c r="J8" i="5" s="1"/>
  <c r="AZ8" i="5" s="1"/>
  <c r="J58" i="5" a="1"/>
  <c r="J58" i="5" s="1"/>
  <c r="AZ58" i="5" s="1"/>
  <c r="J39" i="5" a="1"/>
  <c r="J39" i="5" s="1"/>
  <c r="AZ39" i="5" s="1"/>
  <c r="J7" i="5" a="1"/>
  <c r="J7" i="5" s="1"/>
  <c r="AZ7" i="5" s="1"/>
  <c r="J62" i="5" a="1"/>
  <c r="J62" i="5" s="1"/>
  <c r="AZ62" i="5" s="1"/>
  <c r="J23" i="5" a="1"/>
  <c r="J23" i="5" s="1"/>
  <c r="AZ23" i="5" s="1"/>
  <c r="J75" i="5" a="1"/>
  <c r="J75" i="5" s="1"/>
  <c r="AZ75" i="5" s="1"/>
  <c r="J55" i="5" a="1"/>
  <c r="J55" i="5" s="1"/>
  <c r="AZ55" i="5" s="1"/>
  <c r="J48" i="5" a="1"/>
  <c r="J48" i="5" s="1"/>
  <c r="AZ48" i="5" s="1"/>
  <c r="J47" i="5" a="1"/>
  <c r="J47" i="5" s="1"/>
  <c r="AZ47" i="5" s="1"/>
  <c r="AH67" i="5" a="1"/>
  <c r="AH67" i="5" s="1"/>
  <c r="BX67" i="5" s="1"/>
  <c r="AH62" i="5" a="1"/>
  <c r="AH62" i="5" s="1"/>
  <c r="BX62" i="5" s="1"/>
  <c r="AH51" i="5" a="1"/>
  <c r="AH51" i="5" s="1"/>
  <c r="BX51" i="5" s="1"/>
  <c r="AH42" i="5" a="1"/>
  <c r="AH42" i="5" s="1"/>
  <c r="BX42" i="5" s="1"/>
  <c r="AH38" i="5" a="1"/>
  <c r="AH38" i="5" s="1"/>
  <c r="BX38" i="5" s="1"/>
  <c r="AH30" i="5" a="1"/>
  <c r="AH30" i="5" s="1"/>
  <c r="BX30" i="5" s="1"/>
  <c r="AH57" i="5" a="1"/>
  <c r="AH57" i="5" s="1"/>
  <c r="BX57" i="5" s="1"/>
  <c r="AH52" i="5" a="1"/>
  <c r="AH52" i="5" s="1"/>
  <c r="BX52" i="5" s="1"/>
  <c r="AH47" i="5" a="1"/>
  <c r="AH47" i="5" s="1"/>
  <c r="BX47" i="5" s="1"/>
  <c r="AH43" i="5" a="1"/>
  <c r="AH43" i="5" s="1"/>
  <c r="BX43" i="5" s="1"/>
  <c r="AH20" i="5" a="1"/>
  <c r="AH20" i="5" s="1"/>
  <c r="BX20" i="5" s="1"/>
  <c r="AH11" i="5" a="1"/>
  <c r="AH11" i="5" s="1"/>
  <c r="BX11" i="5" s="1"/>
  <c r="AH7" i="5" a="1"/>
  <c r="AH7" i="5" s="1"/>
  <c r="BX7" i="5" s="1"/>
  <c r="AH9" i="5" a="1"/>
  <c r="AH9" i="5" s="1"/>
  <c r="BX9" i="5" s="1"/>
  <c r="AH68" i="5" a="1"/>
  <c r="AH68" i="5" s="1"/>
  <c r="BX68" i="5" s="1"/>
  <c r="AH53" i="5" a="1"/>
  <c r="AH53" i="5" s="1"/>
  <c r="BX53" i="5" s="1"/>
  <c r="AH48" i="5" a="1"/>
  <c r="AH48" i="5" s="1"/>
  <c r="BX48" i="5" s="1"/>
  <c r="AH39" i="5" a="1"/>
  <c r="AH39" i="5" s="1"/>
  <c r="BX39" i="5" s="1"/>
  <c r="AH80" i="5" a="1"/>
  <c r="AH80" i="5" s="1"/>
  <c r="BX80" i="5" s="1"/>
  <c r="AH75" i="5" a="1"/>
  <c r="AH75" i="5" s="1"/>
  <c r="BX75" i="5" s="1"/>
  <c r="AH74" i="5" a="1"/>
  <c r="AH74" i="5" s="1"/>
  <c r="BX74" i="5" s="1"/>
  <c r="AH69" i="5" a="1"/>
  <c r="AH69" i="5" s="1"/>
  <c r="BX69" i="5" s="1"/>
  <c r="AH59" i="5" a="1"/>
  <c r="AH59" i="5" s="1"/>
  <c r="BX59" i="5" s="1"/>
  <c r="AH58" i="5" a="1"/>
  <c r="AH58" i="5" s="1"/>
  <c r="BX58" i="5" s="1"/>
  <c r="AH54" i="5" a="1"/>
  <c r="AH54" i="5" s="1"/>
  <c r="BX54" i="5" s="1"/>
  <c r="AH44" i="5" a="1"/>
  <c r="AH44" i="5" s="1"/>
  <c r="BX44" i="5" s="1"/>
  <c r="AH34" i="5" a="1"/>
  <c r="AH34" i="5" s="1"/>
  <c r="BX34" i="5" s="1"/>
  <c r="AH21" i="5" a="1"/>
  <c r="AH21" i="5" s="1"/>
  <c r="BX21" i="5" s="1"/>
  <c r="AH17" i="5" a="1"/>
  <c r="AH17" i="5" s="1"/>
  <c r="BX17" i="5" s="1"/>
  <c r="AH12" i="5" a="1"/>
  <c r="AH12" i="5" s="1"/>
  <c r="BX12" i="5" s="1"/>
  <c r="AH8" i="5" a="1"/>
  <c r="AH8" i="5" s="1"/>
  <c r="BX8" i="5" s="1"/>
  <c r="AH13" i="5" a="1"/>
  <c r="AH13" i="5" s="1"/>
  <c r="BX13" i="5" s="1"/>
  <c r="AH81" i="5" a="1"/>
  <c r="AH81" i="5" s="1"/>
  <c r="BX81" i="5" s="1"/>
  <c r="AH70" i="5" a="1"/>
  <c r="AH70" i="5" s="1"/>
  <c r="BX70" i="5" s="1"/>
  <c r="AH60" i="5" a="1"/>
  <c r="AH60" i="5" s="1"/>
  <c r="BX60" i="5" s="1"/>
  <c r="AH49" i="5" a="1"/>
  <c r="AH49" i="5" s="1"/>
  <c r="BX49" i="5" s="1"/>
  <c r="AH40" i="5" a="1"/>
  <c r="AH40" i="5" s="1"/>
  <c r="BX40" i="5" s="1"/>
  <c r="AH27" i="5" a="1"/>
  <c r="AH27" i="5" s="1"/>
  <c r="BX27" i="5" s="1"/>
  <c r="AH76" i="5" a="1"/>
  <c r="AH76" i="5" s="1"/>
  <c r="BX76" i="5" s="1"/>
  <c r="AH55" i="5" a="1"/>
  <c r="AH55" i="5" s="1"/>
  <c r="BX55" i="5" s="1"/>
  <c r="AH45" i="5" a="1"/>
  <c r="AH45" i="5" s="1"/>
  <c r="BX45" i="5" s="1"/>
  <c r="AH35" i="5" a="1"/>
  <c r="AH35" i="5" s="1"/>
  <c r="BX35" i="5" s="1"/>
  <c r="AH28" i="5" a="1"/>
  <c r="AH28" i="5" s="1"/>
  <c r="BX28" i="5" s="1"/>
  <c r="AH22" i="5" a="1"/>
  <c r="AH22" i="5" s="1"/>
  <c r="BX22" i="5" s="1"/>
  <c r="AH18" i="5" a="1"/>
  <c r="AH18" i="5" s="1"/>
  <c r="BX18" i="5" s="1"/>
  <c r="AH46" i="5" a="1"/>
  <c r="AH46" i="5" s="1"/>
  <c r="BX46" i="5" s="1"/>
  <c r="AH66" i="5" a="1"/>
  <c r="AH66" i="5" s="1"/>
  <c r="BX66" i="5" s="1"/>
  <c r="AH61" i="5" a="1"/>
  <c r="AH61" i="5" s="1"/>
  <c r="BX61" i="5" s="1"/>
  <c r="AH50" i="5" a="1"/>
  <c r="AH50" i="5" s="1"/>
  <c r="BX50" i="5" s="1"/>
  <c r="AH41" i="5" a="1"/>
  <c r="AH41" i="5" s="1"/>
  <c r="BX41" i="5" s="1"/>
  <c r="AH36" i="5" a="1"/>
  <c r="AH36" i="5" s="1"/>
  <c r="BX36" i="5" s="1"/>
  <c r="AH29" i="5" a="1"/>
  <c r="AH29" i="5" s="1"/>
  <c r="BX29" i="5" s="1"/>
  <c r="AH56" i="5" a="1"/>
  <c r="AH56" i="5" s="1"/>
  <c r="BX56" i="5" s="1"/>
  <c r="AH6" i="5" a="1"/>
  <c r="AH6" i="5" s="1"/>
  <c r="BX6" i="5" s="1"/>
  <c r="AH23" i="5" a="1"/>
  <c r="AH23" i="5" s="1"/>
  <c r="BX23" i="5" s="1"/>
  <c r="AH19" i="5" a="1"/>
  <c r="AH19" i="5" s="1"/>
  <c r="BX19" i="5" s="1"/>
  <c r="AH37" i="5" a="1"/>
  <c r="AH37" i="5" s="1"/>
  <c r="BX37" i="5" s="1"/>
  <c r="AH10" i="5" a="1"/>
  <c r="AH10" i="5" s="1"/>
  <c r="BX10" i="5" s="1"/>
  <c r="J12" i="5" a="1"/>
  <c r="J12" i="5" s="1"/>
  <c r="AZ12" i="5" s="1"/>
  <c r="J43" i="5" a="1"/>
  <c r="J43" i="5" s="1"/>
  <c r="AZ43" i="5" s="1"/>
  <c r="J11" i="5" a="1"/>
  <c r="J11" i="5" s="1"/>
  <c r="AZ11" i="5" s="1"/>
  <c r="J67" i="5" a="1"/>
  <c r="J67" i="5" s="1"/>
  <c r="AZ67" i="5" s="1"/>
  <c r="J29" i="5" a="1"/>
  <c r="J29" i="5" s="1"/>
  <c r="AZ29" i="5" s="1"/>
  <c r="J28" i="5" a="1"/>
  <c r="J28" i="5" s="1"/>
  <c r="AZ28" i="5" s="1"/>
  <c r="J9" i="5" a="1"/>
  <c r="J9" i="5" s="1"/>
  <c r="AZ9" i="5" s="1"/>
  <c r="J60" i="5" a="1"/>
  <c r="J60" i="5" s="1"/>
  <c r="AZ60" i="5" s="1"/>
  <c r="J49" i="5" a="1"/>
  <c r="J49" i="5" s="1"/>
  <c r="AZ49" i="5" s="1"/>
  <c r="V66" i="5" a="1"/>
  <c r="V66" i="5" s="1"/>
  <c r="BL66" i="5" s="1"/>
  <c r="V61" i="5" a="1"/>
  <c r="V61" i="5" s="1"/>
  <c r="BL61" i="5" s="1"/>
  <c r="V50" i="5" a="1"/>
  <c r="V50" i="5" s="1"/>
  <c r="BL50" i="5" s="1"/>
  <c r="V41" i="5" a="1"/>
  <c r="V41" i="5" s="1"/>
  <c r="BL41" i="5" s="1"/>
  <c r="V36" i="5" a="1"/>
  <c r="V36" i="5" s="1"/>
  <c r="BL36" i="5" s="1"/>
  <c r="V29" i="5" a="1"/>
  <c r="V29" i="5" s="1"/>
  <c r="BL29" i="5" s="1"/>
  <c r="V28" i="5" a="1"/>
  <c r="V28" i="5" s="1"/>
  <c r="BL28" i="5" s="1"/>
  <c r="V12" i="5" a="1"/>
  <c r="V12" i="5" s="1"/>
  <c r="BL12" i="5" s="1"/>
  <c r="V56" i="5" a="1"/>
  <c r="V56" i="5" s="1"/>
  <c r="BL56" i="5" s="1"/>
  <c r="V46" i="5" a="1"/>
  <c r="V46" i="5" s="1"/>
  <c r="BL46" i="5" s="1"/>
  <c r="V23" i="5" a="1"/>
  <c r="V23" i="5" s="1"/>
  <c r="BL23" i="5" s="1"/>
  <c r="V19" i="5" a="1"/>
  <c r="V19" i="5" s="1"/>
  <c r="BL19" i="5" s="1"/>
  <c r="V10" i="5" a="1"/>
  <c r="V10" i="5" s="1"/>
  <c r="BL10" i="5" s="1"/>
  <c r="V6" i="5" a="1"/>
  <c r="V6" i="5" s="1"/>
  <c r="BL6" i="5" s="1"/>
  <c r="V55" i="5" a="1"/>
  <c r="V55" i="5" s="1"/>
  <c r="BL55" i="5" s="1"/>
  <c r="V67" i="5" a="1"/>
  <c r="V67" i="5" s="1"/>
  <c r="BL67" i="5" s="1"/>
  <c r="V62" i="5" a="1"/>
  <c r="V62" i="5" s="1"/>
  <c r="BL62" i="5" s="1"/>
  <c r="V51" i="5" a="1"/>
  <c r="V51" i="5" s="1"/>
  <c r="BL51" i="5" s="1"/>
  <c r="V42" i="5" a="1"/>
  <c r="V42" i="5" s="1"/>
  <c r="BL42" i="5" s="1"/>
  <c r="V38" i="5" a="1"/>
  <c r="V38" i="5" s="1"/>
  <c r="BL38" i="5" s="1"/>
  <c r="V37" i="5" a="1"/>
  <c r="V37" i="5" s="1"/>
  <c r="BL37" i="5" s="1"/>
  <c r="V30" i="5" a="1"/>
  <c r="V30" i="5" s="1"/>
  <c r="BL30" i="5" s="1"/>
  <c r="V57" i="5" a="1"/>
  <c r="V57" i="5" s="1"/>
  <c r="BL57" i="5" s="1"/>
  <c r="V52" i="5" a="1"/>
  <c r="V52" i="5" s="1"/>
  <c r="BL52" i="5" s="1"/>
  <c r="V47" i="5" a="1"/>
  <c r="V47" i="5" s="1"/>
  <c r="BL47" i="5" s="1"/>
  <c r="V20" i="5" a="1"/>
  <c r="V20" i="5" s="1"/>
  <c r="BL20" i="5" s="1"/>
  <c r="V11" i="5" a="1"/>
  <c r="V11" i="5" s="1"/>
  <c r="BL11" i="5" s="1"/>
  <c r="V7" i="5" a="1"/>
  <c r="V7" i="5" s="1"/>
  <c r="BL7" i="5" s="1"/>
  <c r="V68" i="5" a="1"/>
  <c r="V68" i="5" s="1"/>
  <c r="BL68" i="5" s="1"/>
  <c r="V48" i="5" a="1"/>
  <c r="V48" i="5" s="1"/>
  <c r="BL48" i="5" s="1"/>
  <c r="V43" i="5" a="1"/>
  <c r="V43" i="5" s="1"/>
  <c r="BL43" i="5" s="1"/>
  <c r="V39" i="5" a="1"/>
  <c r="V39" i="5" s="1"/>
  <c r="BL39" i="5" s="1"/>
  <c r="V80" i="5" a="1"/>
  <c r="V80" i="5" s="1"/>
  <c r="BL80" i="5" s="1"/>
  <c r="V74" i="5" a="1"/>
  <c r="V74" i="5" s="1"/>
  <c r="BL74" i="5" s="1"/>
  <c r="V58" i="5" a="1"/>
  <c r="V58" i="5" s="1"/>
  <c r="BL58" i="5" s="1"/>
  <c r="V54" i="5" a="1"/>
  <c r="V54" i="5" s="1"/>
  <c r="BL54" i="5" s="1"/>
  <c r="V53" i="5" a="1"/>
  <c r="V53" i="5" s="1"/>
  <c r="BL53" i="5" s="1"/>
  <c r="V44" i="5" a="1"/>
  <c r="V44" i="5" s="1"/>
  <c r="BL44" i="5" s="1"/>
  <c r="V21" i="5" a="1"/>
  <c r="V21" i="5" s="1"/>
  <c r="BL21" i="5" s="1"/>
  <c r="V17" i="5" a="1"/>
  <c r="V17" i="5" s="1"/>
  <c r="BL17" i="5" s="1"/>
  <c r="V8" i="5" a="1"/>
  <c r="V8" i="5" s="1"/>
  <c r="BL8" i="5" s="1"/>
  <c r="V81" i="5" a="1"/>
  <c r="V81" i="5" s="1"/>
  <c r="BL81" i="5" s="1"/>
  <c r="V75" i="5" a="1"/>
  <c r="V75" i="5" s="1"/>
  <c r="BL75" i="5" s="1"/>
  <c r="V70" i="5" a="1"/>
  <c r="V70" i="5" s="1"/>
  <c r="BL70" i="5" s="1"/>
  <c r="V69" i="5" a="1"/>
  <c r="V69" i="5" s="1"/>
  <c r="BL69" i="5" s="1"/>
  <c r="V60" i="5" a="1"/>
  <c r="V60" i="5" s="1"/>
  <c r="BL60" i="5" s="1"/>
  <c r="V59" i="5" a="1"/>
  <c r="V59" i="5" s="1"/>
  <c r="BL59" i="5" s="1"/>
  <c r="V49" i="5" a="1"/>
  <c r="V49" i="5" s="1"/>
  <c r="BL49" i="5" s="1"/>
  <c r="V40" i="5" a="1"/>
  <c r="V40" i="5" s="1"/>
  <c r="BL40" i="5" s="1"/>
  <c r="V34" i="5" a="1"/>
  <c r="V34" i="5" s="1"/>
  <c r="BL34" i="5" s="1"/>
  <c r="V27" i="5" a="1"/>
  <c r="V27" i="5" s="1"/>
  <c r="BL27" i="5" s="1"/>
  <c r="V76" i="5" a="1"/>
  <c r="V76" i="5" s="1"/>
  <c r="BL76" i="5" s="1"/>
  <c r="V9" i="5" a="1"/>
  <c r="V9" i="5" s="1"/>
  <c r="BL9" i="5" s="1"/>
  <c r="V45" i="5" a="1"/>
  <c r="V45" i="5" s="1"/>
  <c r="BL45" i="5" s="1"/>
  <c r="V18" i="5" a="1"/>
  <c r="V18" i="5" s="1"/>
  <c r="BL18" i="5" s="1"/>
  <c r="V22" i="5" a="1"/>
  <c r="V22" i="5" s="1"/>
  <c r="BL22" i="5" s="1"/>
  <c r="V13" i="5" a="1"/>
  <c r="V13" i="5" s="1"/>
  <c r="BL13" i="5" s="1"/>
  <c r="V35" i="5" a="1"/>
  <c r="V35" i="5" s="1"/>
  <c r="BL35" i="5" s="1"/>
  <c r="J17" i="5" a="1"/>
  <c r="J17" i="5" s="1"/>
  <c r="AZ17" i="5" s="1"/>
  <c r="J74" i="5" a="1"/>
  <c r="J74" i="5" s="1"/>
  <c r="AZ74" i="5" s="1"/>
  <c r="J52" i="5" a="1"/>
  <c r="J52" i="5" s="1"/>
  <c r="AZ52" i="5" s="1"/>
  <c r="J36" i="5" a="1"/>
  <c r="J36" i="5" s="1"/>
  <c r="AZ36" i="5" s="1"/>
  <c r="J41" i="5" a="1"/>
  <c r="J41" i="5" s="1"/>
  <c r="AZ41" i="5" s="1"/>
  <c r="J13" i="5" a="1"/>
  <c r="J13" i="5" s="1"/>
  <c r="AZ13" i="5" s="1"/>
  <c r="AT74" i="5" a="1"/>
  <c r="AT74" i="5" s="1"/>
  <c r="CJ74" i="5" s="1"/>
  <c r="AT68" i="5" a="1"/>
  <c r="AT68" i="5" s="1"/>
  <c r="CJ68" i="5" s="1"/>
  <c r="AT58" i="5" a="1"/>
  <c r="AT58" i="5" s="1"/>
  <c r="CJ58" i="5" s="1"/>
  <c r="AT53" i="5" a="1"/>
  <c r="AT53" i="5" s="1"/>
  <c r="CJ53" i="5" s="1"/>
  <c r="AT48" i="5" a="1"/>
  <c r="AT48" i="5" s="1"/>
  <c r="CJ48" i="5" s="1"/>
  <c r="AT39" i="5" a="1"/>
  <c r="AT39" i="5" s="1"/>
  <c r="CJ39" i="5" s="1"/>
  <c r="AT80" i="5" a="1"/>
  <c r="AT80" i="5" s="1"/>
  <c r="CJ80" i="5" s="1"/>
  <c r="AT75" i="5" a="1"/>
  <c r="AT75" i="5" s="1"/>
  <c r="CJ75" i="5" s="1"/>
  <c r="AT69" i="5" a="1"/>
  <c r="AT69" i="5" s="1"/>
  <c r="CJ69" i="5" s="1"/>
  <c r="AT59" i="5" a="1"/>
  <c r="AT59" i="5" s="1"/>
  <c r="CJ59" i="5" s="1"/>
  <c r="AT54" i="5" a="1"/>
  <c r="AT54" i="5" s="1"/>
  <c r="CJ54" i="5" s="1"/>
  <c r="AT44" i="5" a="1"/>
  <c r="AT44" i="5" s="1"/>
  <c r="CJ44" i="5" s="1"/>
  <c r="AT34" i="5" a="1"/>
  <c r="AT34" i="5" s="1"/>
  <c r="CJ34" i="5" s="1"/>
  <c r="AT21" i="5" a="1"/>
  <c r="AT21" i="5" s="1"/>
  <c r="CJ21" i="5" s="1"/>
  <c r="AT17" i="5" a="1"/>
  <c r="AT17" i="5" s="1"/>
  <c r="CJ17" i="5" s="1"/>
  <c r="AT12" i="5" a="1"/>
  <c r="AT12" i="5" s="1"/>
  <c r="CJ12" i="5" s="1"/>
  <c r="AT8" i="5" a="1"/>
  <c r="AT8" i="5" s="1"/>
  <c r="CJ8" i="5" s="1"/>
  <c r="AT81" i="5" a="1"/>
  <c r="AT81" i="5" s="1"/>
  <c r="CJ81" i="5" s="1"/>
  <c r="AT70" i="5" a="1"/>
  <c r="AT70" i="5" s="1"/>
  <c r="CJ70" i="5" s="1"/>
  <c r="AT60" i="5" a="1"/>
  <c r="AT60" i="5" s="1"/>
  <c r="CJ60" i="5" s="1"/>
  <c r="AT49" i="5" a="1"/>
  <c r="AT49" i="5" s="1"/>
  <c r="CJ49" i="5" s="1"/>
  <c r="AT40" i="5" a="1"/>
  <c r="AT40" i="5" s="1"/>
  <c r="CJ40" i="5" s="1"/>
  <c r="AT27" i="5" a="1"/>
  <c r="AT27" i="5" s="1"/>
  <c r="CJ27" i="5" s="1"/>
  <c r="AT10" i="5" a="1"/>
  <c r="AT10" i="5" s="1"/>
  <c r="CJ10" i="5" s="1"/>
  <c r="AT57" i="5" a="1"/>
  <c r="AT57" i="5" s="1"/>
  <c r="CJ57" i="5" s="1"/>
  <c r="AT76" i="5" a="1"/>
  <c r="AT76" i="5" s="1"/>
  <c r="CJ76" i="5" s="1"/>
  <c r="AT55" i="5" a="1"/>
  <c r="AT55" i="5" s="1"/>
  <c r="CJ55" i="5" s="1"/>
  <c r="AT45" i="5" a="1"/>
  <c r="AT45" i="5" s="1"/>
  <c r="CJ45" i="5" s="1"/>
  <c r="AT35" i="5" a="1"/>
  <c r="AT35" i="5" s="1"/>
  <c r="CJ35" i="5" s="1"/>
  <c r="AT28" i="5" a="1"/>
  <c r="AT28" i="5" s="1"/>
  <c r="CJ28" i="5" s="1"/>
  <c r="AT22" i="5" a="1"/>
  <c r="AT22" i="5" s="1"/>
  <c r="CJ22" i="5" s="1"/>
  <c r="AT18" i="5" a="1"/>
  <c r="AT18" i="5" s="1"/>
  <c r="CJ18" i="5" s="1"/>
  <c r="AT13" i="5" a="1"/>
  <c r="AT13" i="5" s="1"/>
  <c r="CJ13" i="5" s="1"/>
  <c r="AT9" i="5" a="1"/>
  <c r="AT9" i="5" s="1"/>
  <c r="CJ9" i="5" s="1"/>
  <c r="AT52" i="5" a="1"/>
  <c r="AT52" i="5" s="1"/>
  <c r="CJ52" i="5" s="1"/>
  <c r="AT43" i="5" a="1"/>
  <c r="AT43" i="5" s="1"/>
  <c r="CJ43" i="5" s="1"/>
  <c r="AT66" i="5" a="1"/>
  <c r="AT66" i="5" s="1"/>
  <c r="CJ66" i="5" s="1"/>
  <c r="AT61" i="5" a="1"/>
  <c r="AT61" i="5" s="1"/>
  <c r="CJ61" i="5" s="1"/>
  <c r="AT50" i="5" a="1"/>
  <c r="AT50" i="5" s="1"/>
  <c r="CJ50" i="5" s="1"/>
  <c r="AT41" i="5" a="1"/>
  <c r="AT41" i="5" s="1"/>
  <c r="CJ41" i="5" s="1"/>
  <c r="AT36" i="5" a="1"/>
  <c r="AT36" i="5" s="1"/>
  <c r="CJ36" i="5" s="1"/>
  <c r="AT29" i="5" a="1"/>
  <c r="AT29" i="5" s="1"/>
  <c r="CJ29" i="5" s="1"/>
  <c r="AT56" i="5" a="1"/>
  <c r="AT56" i="5" s="1"/>
  <c r="CJ56" i="5" s="1"/>
  <c r="AT46" i="5" a="1"/>
  <c r="AT46" i="5" s="1"/>
  <c r="CJ46" i="5" s="1"/>
  <c r="AT37" i="5" a="1"/>
  <c r="AT37" i="5" s="1"/>
  <c r="CJ37" i="5" s="1"/>
  <c r="AT23" i="5" a="1"/>
  <c r="AT23" i="5" s="1"/>
  <c r="CJ23" i="5" s="1"/>
  <c r="AT19" i="5" a="1"/>
  <c r="AT19" i="5" s="1"/>
  <c r="CJ19" i="5" s="1"/>
  <c r="AT6" i="5" a="1"/>
  <c r="AT6" i="5" s="1"/>
  <c r="CJ6" i="5" s="1"/>
  <c r="AT67" i="5" a="1"/>
  <c r="AT67" i="5" s="1"/>
  <c r="CJ67" i="5" s="1"/>
  <c r="AT62" i="5" a="1"/>
  <c r="AT62" i="5" s="1"/>
  <c r="CJ62" i="5" s="1"/>
  <c r="AT51" i="5" a="1"/>
  <c r="AT51" i="5" s="1"/>
  <c r="CJ51" i="5" s="1"/>
  <c r="AT42" i="5" a="1"/>
  <c r="AT42" i="5" s="1"/>
  <c r="AT38" i="5" a="1"/>
  <c r="AT38" i="5" s="1"/>
  <c r="CJ38" i="5" s="1"/>
  <c r="AT30" i="5" a="1"/>
  <c r="AT30" i="5" s="1"/>
  <c r="CJ30" i="5" s="1"/>
  <c r="AT47" i="5" a="1"/>
  <c r="AT47" i="5" s="1"/>
  <c r="CJ47" i="5" s="1"/>
  <c r="AT20" i="5" a="1"/>
  <c r="AT20" i="5" s="1"/>
  <c r="CJ20" i="5" s="1"/>
  <c r="AT7" i="5" a="1"/>
  <c r="AT7" i="5" s="1"/>
  <c r="CJ7" i="5" s="1"/>
  <c r="AT11" i="5" a="1"/>
  <c r="AT11" i="5" s="1"/>
  <c r="CJ11" i="5" s="1"/>
  <c r="J21" i="5" a="1"/>
  <c r="J21" i="5" s="1"/>
  <c r="AZ21" i="5" s="1"/>
  <c r="J80" i="5" a="1"/>
  <c r="J80" i="5" s="1"/>
  <c r="AZ80" i="5" s="1"/>
  <c r="J20" i="5" a="1"/>
  <c r="J20" i="5" s="1"/>
  <c r="AZ20" i="5" s="1"/>
  <c r="J46" i="5" a="1"/>
  <c r="J46" i="5" s="1"/>
  <c r="AZ46" i="5" s="1"/>
  <c r="J50" i="5" a="1"/>
  <c r="J50" i="5" s="1"/>
  <c r="AZ50" i="5" s="1"/>
  <c r="J18" i="5" a="1"/>
  <c r="J18" i="5" s="1"/>
  <c r="AZ18" i="5" s="1"/>
  <c r="J70" i="5" a="1"/>
  <c r="J70" i="5" s="1"/>
  <c r="AZ70" i="5" s="1"/>
  <c r="P76" i="5" a="1"/>
  <c r="P76" i="5" s="1"/>
  <c r="BF76" i="5" s="1"/>
  <c r="P68" i="5" a="1"/>
  <c r="P68" i="5" s="1"/>
  <c r="BF68" i="5" s="1"/>
  <c r="P58" i="5" a="1"/>
  <c r="P58" i="5" s="1"/>
  <c r="BF58" i="5" s="1"/>
  <c r="P50" i="5" a="1"/>
  <c r="P50" i="5" s="1"/>
  <c r="BF50" i="5" s="1"/>
  <c r="P42" i="5" a="1"/>
  <c r="P42" i="5" s="1"/>
  <c r="BF42" i="5" s="1"/>
  <c r="P34" i="5" a="1"/>
  <c r="P34" i="5" s="1"/>
  <c r="BF34" i="5" s="1"/>
  <c r="P7" i="5" a="1"/>
  <c r="P7" i="5" s="1"/>
  <c r="BF7" i="5" s="1"/>
  <c r="P28" i="5" a="1"/>
  <c r="P28" i="5" s="1"/>
  <c r="BF28" i="5" s="1"/>
  <c r="P70" i="5" a="1"/>
  <c r="P70" i="5" s="1"/>
  <c r="BF70" i="5" s="1"/>
  <c r="P27" i="5" a="1"/>
  <c r="P27" i="5" s="1"/>
  <c r="BF27" i="5" s="1"/>
  <c r="P75" i="5" a="1"/>
  <c r="P75" i="5" s="1"/>
  <c r="BF75" i="5" s="1"/>
  <c r="P67" i="5" a="1"/>
  <c r="P67" i="5" s="1"/>
  <c r="BF67" i="5" s="1"/>
  <c r="P57" i="5" a="1"/>
  <c r="P57" i="5" s="1"/>
  <c r="BF57" i="5" s="1"/>
  <c r="P49" i="5" a="1"/>
  <c r="P49" i="5" s="1"/>
  <c r="BF49" i="5" s="1"/>
  <c r="P41" i="5" a="1"/>
  <c r="P41" i="5" s="1"/>
  <c r="BF41" i="5" s="1"/>
  <c r="P23" i="5" a="1"/>
  <c r="P23" i="5" s="1"/>
  <c r="BF23" i="5" s="1"/>
  <c r="P80" i="5" a="1"/>
  <c r="P80" i="5" s="1"/>
  <c r="BF80" i="5" s="1"/>
  <c r="P37" i="5" a="1"/>
  <c r="P37" i="5" s="1"/>
  <c r="BF37" i="5" s="1"/>
  <c r="P9" i="5" a="1"/>
  <c r="P9" i="5" s="1"/>
  <c r="P74" i="5" a="1"/>
  <c r="P74" i="5" s="1"/>
  <c r="BF74" i="5" s="1"/>
  <c r="P66" i="5" a="1"/>
  <c r="P66" i="5" s="1"/>
  <c r="BF66" i="5" s="1"/>
  <c r="P56" i="5" a="1"/>
  <c r="P56" i="5" s="1"/>
  <c r="P48" i="5" a="1"/>
  <c r="P48" i="5" s="1"/>
  <c r="BF48" i="5" s="1"/>
  <c r="P40" i="5" a="1"/>
  <c r="P40" i="5" s="1"/>
  <c r="BF40" i="5" s="1"/>
  <c r="P22" i="5" a="1"/>
  <c r="P22" i="5" s="1"/>
  <c r="BF22" i="5" s="1"/>
  <c r="P13" i="5" a="1"/>
  <c r="P13" i="5" s="1"/>
  <c r="BF13" i="5" s="1"/>
  <c r="P45" i="5" a="1"/>
  <c r="P45" i="5" s="1"/>
  <c r="BF45" i="5" s="1"/>
  <c r="P10" i="5" a="1"/>
  <c r="P10" i="5" s="1"/>
  <c r="BF10" i="5" s="1"/>
  <c r="P60" i="5" a="1"/>
  <c r="P60" i="5" s="1"/>
  <c r="BF60" i="5" s="1"/>
  <c r="P18" i="5" a="1"/>
  <c r="P18" i="5" s="1"/>
  <c r="BF18" i="5" s="1"/>
  <c r="P55" i="5" a="1"/>
  <c r="P55" i="5" s="1"/>
  <c r="BF55" i="5" s="1"/>
  <c r="P47" i="5" a="1"/>
  <c r="P47" i="5" s="1"/>
  <c r="BF47" i="5" s="1"/>
  <c r="P39" i="5" a="1"/>
  <c r="P39" i="5" s="1"/>
  <c r="BF39" i="5" s="1"/>
  <c r="P30" i="5" a="1"/>
  <c r="P30" i="5" s="1"/>
  <c r="BF30" i="5" s="1"/>
  <c r="P21" i="5" a="1"/>
  <c r="P21" i="5" s="1"/>
  <c r="BF21" i="5" s="1"/>
  <c r="P12" i="5" a="1"/>
  <c r="P12" i="5" s="1"/>
  <c r="BF12" i="5" s="1"/>
  <c r="P19" i="5" a="1"/>
  <c r="P19" i="5" s="1"/>
  <c r="BF19" i="5" s="1"/>
  <c r="P44" i="5" a="1"/>
  <c r="P44" i="5" s="1"/>
  <c r="BF44" i="5" s="1"/>
  <c r="P81" i="5" a="1"/>
  <c r="P81" i="5" s="1"/>
  <c r="BF81" i="5" s="1"/>
  <c r="P62" i="5" a="1"/>
  <c r="P62" i="5" s="1"/>
  <c r="BF62" i="5" s="1"/>
  <c r="P54" i="5" a="1"/>
  <c r="P54" i="5" s="1"/>
  <c r="BF54" i="5" s="1"/>
  <c r="P46" i="5" a="1"/>
  <c r="P46" i="5" s="1"/>
  <c r="BF46" i="5" s="1"/>
  <c r="P38" i="5" a="1"/>
  <c r="P38" i="5" s="1"/>
  <c r="BF38" i="5" s="1"/>
  <c r="P29" i="5" a="1"/>
  <c r="P29" i="5" s="1"/>
  <c r="BF29" i="5" s="1"/>
  <c r="P20" i="5" a="1"/>
  <c r="P20" i="5" s="1"/>
  <c r="BF20" i="5" s="1"/>
  <c r="P11" i="5" a="1"/>
  <c r="P11" i="5" s="1"/>
  <c r="P53" i="5" a="1"/>
  <c r="P53" i="5" s="1"/>
  <c r="BF53" i="5" s="1"/>
  <c r="P52" i="5" a="1"/>
  <c r="P52" i="5" s="1"/>
  <c r="BF52" i="5" s="1"/>
  <c r="P61" i="5" a="1"/>
  <c r="P61" i="5" s="1"/>
  <c r="BF61" i="5" s="1"/>
  <c r="P36" i="5" a="1"/>
  <c r="P36" i="5" s="1"/>
  <c r="BF36" i="5" s="1"/>
  <c r="P51" i="5" a="1"/>
  <c r="P51" i="5" s="1"/>
  <c r="BF51" i="5" s="1"/>
  <c r="P43" i="5" a="1"/>
  <c r="P43" i="5" s="1"/>
  <c r="BF43" i="5" s="1"/>
  <c r="P35" i="5" a="1"/>
  <c r="P35" i="5" s="1"/>
  <c r="BF35" i="5" s="1"/>
  <c r="P69" i="5" a="1"/>
  <c r="P69" i="5" s="1"/>
  <c r="BF69" i="5" s="1"/>
  <c r="P8" i="5" a="1"/>
  <c r="P8" i="5" s="1"/>
  <c r="BF8" i="5" s="1"/>
  <c r="P59" i="5" a="1"/>
  <c r="P59" i="5" s="1"/>
  <c r="BF59" i="5" s="1"/>
  <c r="P17" i="5" a="1"/>
  <c r="P17" i="5" s="1"/>
  <c r="BF17" i="5" s="1"/>
  <c r="J40" i="5" a="1"/>
  <c r="J40" i="5" s="1"/>
  <c r="AZ40" i="5" s="1"/>
  <c r="J54" i="5" a="1"/>
  <c r="J54" i="5" s="1"/>
  <c r="AZ54" i="5" s="1"/>
  <c r="J68" i="5" a="1"/>
  <c r="J68" i="5" s="1"/>
  <c r="AZ68" i="5" s="1"/>
  <c r="J30" i="5" a="1"/>
  <c r="J30" i="5" s="1"/>
  <c r="AZ30" i="5" s="1"/>
  <c r="J6" i="5" a="1"/>
  <c r="J6" i="5" s="1"/>
  <c r="AZ6" i="5" s="1"/>
  <c r="J56" i="5" a="1"/>
  <c r="J56" i="5" s="1"/>
  <c r="AZ56" i="5" s="1"/>
  <c r="J61" i="5" a="1"/>
  <c r="J61" i="5" s="1"/>
  <c r="AZ61" i="5" s="1"/>
  <c r="J34" i="5" a="1"/>
  <c r="J34" i="5" s="1"/>
  <c r="AZ34" i="5" s="1"/>
  <c r="J44" i="5" a="1"/>
  <c r="J44" i="5" s="1"/>
  <c r="AZ44" i="5" s="1"/>
  <c r="J69" i="5" a="1"/>
  <c r="J69" i="5" s="1"/>
  <c r="AZ69" i="5" s="1"/>
  <c r="J38" i="5" a="1"/>
  <c r="J38" i="5" s="1"/>
  <c r="AZ38" i="5" s="1"/>
  <c r="J37" i="5" a="1"/>
  <c r="J37" i="5" s="1"/>
  <c r="AZ37" i="5" s="1"/>
  <c r="D3" i="5"/>
  <c r="P3" i="5" s="1"/>
  <c r="BF3" i="5" s="1"/>
  <c r="AB3" i="5"/>
  <c r="BR3" i="5" s="1"/>
  <c r="V3" i="5"/>
  <c r="BL3" i="5" s="1"/>
  <c r="A34" i="5"/>
  <c r="A62" i="5"/>
  <c r="A42" i="5"/>
  <c r="A39" i="5"/>
  <c r="A35" i="5"/>
  <c r="A51" i="5"/>
  <c r="A50" i="5"/>
  <c r="A47" i="5"/>
  <c r="A53" i="5"/>
  <c r="A58" i="5"/>
  <c r="A55" i="5"/>
  <c r="A36" i="5"/>
  <c r="A52" i="5"/>
  <c r="A41" i="5"/>
  <c r="A59" i="5"/>
  <c r="A43" i="5"/>
  <c r="A49" i="5"/>
  <c r="A38" i="5"/>
  <c r="A40" i="5"/>
  <c r="A45" i="5"/>
  <c r="A61" i="5"/>
  <c r="A57" i="5"/>
  <c r="A46" i="5"/>
  <c r="A48" i="5"/>
  <c r="A37" i="5"/>
  <c r="A44" i="5"/>
  <c r="A54" i="5"/>
  <c r="A56" i="5"/>
  <c r="A60" i="5"/>
  <c r="B33" i="5"/>
  <c r="B5" i="5"/>
  <c r="BX3" i="5"/>
  <c r="CJ3" i="5"/>
  <c r="B16" i="5"/>
  <c r="B79" i="5"/>
  <c r="B73" i="5"/>
  <c r="B65" i="5"/>
  <c r="B26" i="5"/>
  <c r="A67" i="5"/>
  <c r="A7" i="5"/>
  <c r="A8" i="5"/>
  <c r="A21" i="5"/>
  <c r="A76" i="5"/>
  <c r="A75" i="5"/>
  <c r="A68" i="5"/>
  <c r="A70" i="5"/>
  <c r="A69" i="5"/>
  <c r="A29" i="5"/>
  <c r="A9" i="5"/>
  <c r="A80" i="5"/>
  <c r="A27" i="5"/>
  <c r="A28" i="5"/>
  <c r="A66" i="5"/>
  <c r="A6" i="5"/>
  <c r="A18" i="5"/>
  <c r="A12" i="5"/>
  <c r="A11" i="5"/>
  <c r="A17" i="5"/>
  <c r="A74" i="5"/>
  <c r="A22" i="5"/>
  <c r="A19" i="5"/>
  <c r="A23" i="5"/>
  <c r="A30" i="5"/>
  <c r="A13" i="5"/>
  <c r="A10" i="5"/>
  <c r="A20" i="5"/>
  <c r="A81" i="5"/>
  <c r="T11" i="7" a="1"/>
  <c r="R11" i="7" a="1"/>
  <c r="V11" i="7" a="1"/>
  <c r="S11" i="7" a="1"/>
  <c r="U11" i="7" a="1"/>
  <c r="Q11" i="7" a="1"/>
  <c r="P11" i="7" a="1"/>
  <c r="O13" i="7" l="1"/>
  <c r="O4" i="7"/>
  <c r="O9" i="7"/>
  <c r="O8" i="7"/>
  <c r="O6" i="7"/>
  <c r="O5" i="7"/>
  <c r="O12" i="7"/>
  <c r="O10" i="7"/>
  <c r="O19" i="7"/>
  <c r="O18" i="7"/>
  <c r="O16" i="7"/>
  <c r="O7" i="7"/>
  <c r="O15" i="7"/>
  <c r="O14" i="7"/>
  <c r="P11" i="7"/>
  <c r="V11" i="7"/>
  <c r="S11" i="7"/>
  <c r="T11" i="7"/>
  <c r="R11" i="7"/>
  <c r="Q11" i="7"/>
  <c r="U11" i="7"/>
  <c r="J26" i="5" a="1"/>
  <c r="J26" i="5" s="1"/>
  <c r="AZ26" i="5" s="1"/>
  <c r="J33" i="5" a="1"/>
  <c r="J33" i="5" s="1"/>
  <c r="AZ33" i="5" s="1"/>
  <c r="J73" i="5" a="1"/>
  <c r="J73" i="5" s="1"/>
  <c r="AZ73" i="5" s="1"/>
  <c r="J79" i="5" a="1"/>
  <c r="J79" i="5" s="1"/>
  <c r="AZ79" i="5" s="1"/>
  <c r="J16" i="5" a="1"/>
  <c r="J16" i="5" s="1"/>
  <c r="AZ16" i="5" s="1"/>
  <c r="J5" i="5" a="1"/>
  <c r="J5" i="5" s="1"/>
  <c r="J65" i="5" a="1"/>
  <c r="J65" i="5" s="1"/>
  <c r="AZ65" i="5" s="1"/>
  <c r="V16" i="5" a="1"/>
  <c r="V16" i="5" s="1"/>
  <c r="BL16" i="5" s="1"/>
  <c r="A33" i="5"/>
  <c r="P73" i="5" a="1"/>
  <c r="P73" i="5" s="1"/>
  <c r="BF73" i="5" s="1"/>
  <c r="V73" i="5" a="1"/>
  <c r="V73" i="5" s="1"/>
  <c r="BL73" i="5" s="1"/>
  <c r="V5" i="5" a="1"/>
  <c r="V5" i="5" s="1"/>
  <c r="BL5" i="5" s="1"/>
  <c r="AT5" i="5" a="1"/>
  <c r="AT5" i="5" s="1"/>
  <c r="CJ5" i="5" s="1"/>
  <c r="AH26" i="5" a="1"/>
  <c r="AH26" i="5" s="1"/>
  <c r="BX26" i="5" s="1"/>
  <c r="AB26" i="5" a="1"/>
  <c r="AB26" i="5" s="1"/>
  <c r="BR26" i="5" s="1"/>
  <c r="AB5" i="5" a="1"/>
  <c r="AB5" i="5" s="1"/>
  <c r="BR5" i="5" s="1"/>
  <c r="P26" i="5" a="1"/>
  <c r="P26" i="5" s="1"/>
  <c r="BF26" i="5" s="1"/>
  <c r="V33" i="5" a="1"/>
  <c r="V33" i="5" s="1"/>
  <c r="BL33" i="5" s="1"/>
  <c r="AH16" i="5" a="1"/>
  <c r="AH16" i="5" s="1"/>
  <c r="BX16" i="5" s="1"/>
  <c r="AN33" i="5" a="1"/>
  <c r="AN33" i="5" s="1"/>
  <c r="CD33" i="5" s="1"/>
  <c r="AH73" i="5" a="1"/>
  <c r="AH73" i="5" s="1"/>
  <c r="BX73" i="5" s="1"/>
  <c r="AT26" i="5" a="1"/>
  <c r="AT26" i="5" s="1"/>
  <c r="CJ26" i="5" s="1"/>
  <c r="V79" i="5" a="1"/>
  <c r="V79" i="5" s="1"/>
  <c r="BL79" i="5" s="1"/>
  <c r="AH79" i="5" a="1"/>
  <c r="AH79" i="5" s="1"/>
  <c r="BX79" i="5" s="1"/>
  <c r="AB33" i="5" a="1"/>
  <c r="AB33" i="5" s="1"/>
  <c r="BR33" i="5" s="1"/>
  <c r="P16" i="5" a="1"/>
  <c r="P16" i="5" s="1"/>
  <c r="BF16" i="5" s="1"/>
  <c r="AT73" i="5" a="1"/>
  <c r="AT73" i="5" s="1"/>
  <c r="CJ73" i="5" s="1"/>
  <c r="AT65" i="5" a="1"/>
  <c r="AT65" i="5" s="1"/>
  <c r="CJ65" i="5" s="1"/>
  <c r="AT33" i="5" a="1"/>
  <c r="AT33" i="5" s="1"/>
  <c r="CJ33" i="5" s="1"/>
  <c r="AN26" i="5" a="1"/>
  <c r="AN26" i="5" s="1"/>
  <c r="CD26" i="5" s="1"/>
  <c r="AN16" i="5" a="1"/>
  <c r="AN16" i="5" s="1"/>
  <c r="CD16" i="5" s="1"/>
  <c r="AH5" i="5" a="1"/>
  <c r="AH5" i="5" s="1"/>
  <c r="BX5" i="5" s="1"/>
  <c r="AB16" i="5" a="1"/>
  <c r="AB16" i="5" s="1"/>
  <c r="BR16" i="5" s="1"/>
  <c r="AB73" i="5" a="1"/>
  <c r="AB73" i="5" s="1"/>
  <c r="BR73" i="5" s="1"/>
  <c r="AN5" i="5" a="1"/>
  <c r="AN5" i="5" s="1"/>
  <c r="CD5" i="5" s="1"/>
  <c r="AN65" i="5" a="1"/>
  <c r="AN65" i="5" s="1"/>
  <c r="CD65" i="5" s="1"/>
  <c r="AN73" i="5" a="1"/>
  <c r="AN73" i="5" s="1"/>
  <c r="CD73" i="5" s="1"/>
  <c r="P79" i="5" a="1"/>
  <c r="P79" i="5" s="1"/>
  <c r="BF79" i="5" s="1"/>
  <c r="P5" i="5" a="1"/>
  <c r="P5" i="5" s="1"/>
  <c r="BF5" i="5" s="1"/>
  <c r="AT16" i="5" a="1"/>
  <c r="AT16" i="5" s="1"/>
  <c r="CJ16" i="5" s="1"/>
  <c r="AT79" i="5" a="1"/>
  <c r="AT79" i="5" s="1"/>
  <c r="CJ79" i="5" s="1"/>
  <c r="V65" i="5" a="1"/>
  <c r="V65" i="5" s="1"/>
  <c r="BL65" i="5" s="1"/>
  <c r="AH33" i="5" a="1"/>
  <c r="AH33" i="5" s="1"/>
  <c r="BX33" i="5" s="1"/>
  <c r="AB65" i="5" a="1"/>
  <c r="AB65" i="5" s="1"/>
  <c r="BR65" i="5" s="1"/>
  <c r="AB79" i="5" a="1"/>
  <c r="AB79" i="5" s="1"/>
  <c r="BR79" i="5" s="1"/>
  <c r="AN79" i="5" a="1"/>
  <c r="AN79" i="5" s="1"/>
  <c r="CD79" i="5" s="1"/>
  <c r="P65" i="5" a="1"/>
  <c r="P65" i="5" s="1"/>
  <c r="BF65" i="5" s="1"/>
  <c r="P33" i="5" a="1"/>
  <c r="P33" i="5" s="1"/>
  <c r="BF33" i="5" s="1"/>
  <c r="V26" i="5" a="1"/>
  <c r="V26" i="5" s="1"/>
  <c r="BL26" i="5" s="1"/>
  <c r="AH65" i="5" a="1"/>
  <c r="AH65" i="5" s="1"/>
  <c r="BX65" i="5" s="1"/>
  <c r="A16" i="5"/>
  <c r="A79" i="5"/>
  <c r="A65" i="5"/>
  <c r="A73" i="5"/>
  <c r="A5" i="5"/>
  <c r="A26" i="5"/>
  <c r="T10" i="7" a="1"/>
  <c r="U9" i="7" a="1"/>
  <c r="Q5" i="7" a="1"/>
  <c r="R16" i="7" a="1"/>
  <c r="T16" i="7" a="1"/>
  <c r="R10" i="7" a="1"/>
  <c r="Q16" i="7" a="1"/>
  <c r="V16" i="7" a="1"/>
  <c r="R13" i="7" a="1"/>
  <c r="T15" i="7" a="1"/>
  <c r="S4" i="7" a="1"/>
  <c r="S12" i="7" a="1"/>
  <c r="U6" i="7" a="1"/>
  <c r="V6" i="7" a="1"/>
  <c r="R6" i="7" a="1"/>
  <c r="T8" i="7" a="1"/>
  <c r="R18" i="7" a="1"/>
  <c r="P19" i="7" a="1"/>
  <c r="V13" i="7" a="1"/>
  <c r="Q8" i="7" a="1"/>
  <c r="R12" i="7" a="1"/>
  <c r="S7" i="7" a="1"/>
  <c r="S16" i="7" a="1"/>
  <c r="U15" i="7" a="1"/>
  <c r="S6" i="7" a="1"/>
  <c r="V14" i="7" a="1"/>
  <c r="P4" i="7" a="1"/>
  <c r="T9" i="7" a="1"/>
  <c r="Q12" i="7" a="1"/>
  <c r="V19" i="7" a="1"/>
  <c r="P14" i="7" a="1"/>
  <c r="V12" i="7" a="1"/>
  <c r="Q18" i="7" a="1"/>
  <c r="R15" i="7" a="1"/>
  <c r="S15" i="7" a="1"/>
  <c r="V10" i="7" a="1"/>
  <c r="Q9" i="7" a="1"/>
  <c r="Q14" i="7" a="1"/>
  <c r="R7" i="7" a="1"/>
  <c r="T6" i="7" a="1"/>
  <c r="P18" i="7" a="1"/>
  <c r="R14" i="7" a="1"/>
  <c r="P13" i="7" a="1"/>
  <c r="R4" i="7" a="1"/>
  <c r="U8" i="7" a="1"/>
  <c r="U5" i="7" a="1"/>
  <c r="U7" i="7" a="1"/>
  <c r="T5" i="7" a="1"/>
  <c r="U13" i="7" a="1"/>
  <c r="R8" i="7" a="1"/>
  <c r="S5" i="7" a="1"/>
  <c r="U12" i="7" a="1"/>
  <c r="V7" i="7" a="1"/>
  <c r="S14" i="7" a="1"/>
  <c r="T18" i="7" a="1"/>
  <c r="S10" i="7" a="1"/>
  <c r="U14" i="7" a="1"/>
  <c r="S18" i="7" a="1"/>
  <c r="U16" i="7" a="1"/>
  <c r="P16" i="7" a="1"/>
  <c r="P7" i="7" a="1"/>
  <c r="U10" i="7" a="1"/>
  <c r="Q15" i="7" a="1"/>
  <c r="T12" i="7" a="1"/>
  <c r="Q7" i="7" a="1"/>
  <c r="Q19" i="7" a="1"/>
  <c r="P9" i="7" a="1"/>
  <c r="T7" i="7" a="1"/>
  <c r="Q10" i="7" a="1"/>
  <c r="R19" i="7" a="1"/>
  <c r="Q6" i="7" a="1"/>
  <c r="P12" i="7" a="1"/>
  <c r="T4" i="7" a="1"/>
  <c r="Q4" i="7" a="1"/>
  <c r="V9" i="7" a="1"/>
  <c r="Q13" i="7" a="1"/>
  <c r="R5" i="7" a="1"/>
  <c r="V5" i="7" a="1"/>
  <c r="V8" i="7" a="1"/>
  <c r="S19" i="7" a="1"/>
  <c r="U19" i="7" a="1"/>
  <c r="P15" i="7" a="1"/>
  <c r="S8" i="7" a="1"/>
  <c r="T19" i="7" a="1"/>
  <c r="P8" i="7" a="1"/>
  <c r="V15" i="7" a="1"/>
  <c r="S9" i="7" a="1"/>
  <c r="U18" i="7" a="1"/>
  <c r="P10" i="7" a="1"/>
  <c r="U4" i="7" a="1"/>
  <c r="S13" i="7" a="1"/>
  <c r="V18" i="7" a="1"/>
  <c r="T14" i="7" a="1"/>
  <c r="T13" i="7" a="1"/>
  <c r="R9" i="7" a="1"/>
  <c r="P5" i="7" a="1"/>
  <c r="V4" i="7" a="1"/>
  <c r="P6" i="7" a="1"/>
  <c r="S12" i="7" l="1"/>
  <c r="U12" i="7"/>
  <c r="Q12" i="7"/>
  <c r="T12" i="7"/>
  <c r="P12" i="7"/>
  <c r="R12" i="7"/>
  <c r="V12" i="7"/>
  <c r="T14" i="7"/>
  <c r="P14" i="7"/>
  <c r="V14" i="7"/>
  <c r="U14" i="7"/>
  <c r="R14" i="7"/>
  <c r="S14" i="7"/>
  <c r="Q14" i="7"/>
  <c r="V5" i="7"/>
  <c r="U5" i="7"/>
  <c r="Q5" i="7"/>
  <c r="T5" i="7"/>
  <c r="P5" i="7"/>
  <c r="R5" i="7"/>
  <c r="S5" i="7"/>
  <c r="U6" i="7"/>
  <c r="P6" i="7"/>
  <c r="S6" i="7"/>
  <c r="Q6" i="7"/>
  <c r="T6" i="7"/>
  <c r="R6" i="7"/>
  <c r="V6" i="7"/>
  <c r="V7" i="7"/>
  <c r="R7" i="7"/>
  <c r="P7" i="7"/>
  <c r="T7" i="7"/>
  <c r="U7" i="7"/>
  <c r="S7" i="7"/>
  <c r="Q7" i="7"/>
  <c r="T8" i="7"/>
  <c r="U8" i="7"/>
  <c r="Q8" i="7"/>
  <c r="R8" i="7"/>
  <c r="V8" i="7"/>
  <c r="P8" i="7"/>
  <c r="S8" i="7"/>
  <c r="R16" i="7"/>
  <c r="S16" i="7"/>
  <c r="P16" i="7"/>
  <c r="Q16" i="7"/>
  <c r="V16" i="7"/>
  <c r="U16" i="7"/>
  <c r="B14" i="7" s="1"/>
  <c r="T16" i="7"/>
  <c r="U9" i="7"/>
  <c r="S9" i="7"/>
  <c r="Q9" i="7"/>
  <c r="T9" i="7"/>
  <c r="R9" i="7"/>
  <c r="P9" i="7"/>
  <c r="V9" i="7"/>
  <c r="R18" i="7"/>
  <c r="U18" i="7"/>
  <c r="V18" i="7"/>
  <c r="S18" i="7"/>
  <c r="P18" i="7"/>
  <c r="Q18" i="7"/>
  <c r="T18" i="7"/>
  <c r="Q4" i="7"/>
  <c r="B2" i="7" s="1"/>
  <c r="S4" i="7"/>
  <c r="V4" i="7"/>
  <c r="T4" i="7"/>
  <c r="U4" i="7"/>
  <c r="P4" i="7"/>
  <c r="R4" i="7"/>
  <c r="Q19" i="7"/>
  <c r="R19" i="7"/>
  <c r="B16" i="7" s="1"/>
  <c r="U19" i="7"/>
  <c r="V19" i="7"/>
  <c r="P19" i="7"/>
  <c r="S19" i="7"/>
  <c r="T19" i="7"/>
  <c r="U13" i="7"/>
  <c r="V13" i="7"/>
  <c r="T13" i="7"/>
  <c r="P13" i="7"/>
  <c r="S13" i="7"/>
  <c r="R13" i="7"/>
  <c r="Q13" i="7"/>
  <c r="P15" i="7"/>
  <c r="P10" i="7"/>
  <c r="S15" i="7"/>
  <c r="Q10" i="7"/>
  <c r="S10" i="7"/>
  <c r="R15" i="7"/>
  <c r="U10" i="7"/>
  <c r="V10" i="7"/>
  <c r="T10" i="7"/>
  <c r="Q15" i="7"/>
  <c r="R10" i="7"/>
  <c r="T15" i="7"/>
  <c r="V15" i="7"/>
  <c r="U15" i="7"/>
  <c r="B9" i="7"/>
  <c r="B3" i="7" l="1"/>
  <c r="B11" i="7"/>
  <c r="B10" i="7"/>
  <c r="B7" i="7"/>
  <c r="B5" i="7"/>
  <c r="B4" i="7"/>
  <c r="B6" i="7"/>
  <c r="B12" i="7"/>
  <c r="B15" i="7"/>
  <c r="B13" i="7"/>
  <c r="B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<sst xmlns="http://schemas.openxmlformats.org/spreadsheetml/2006/main" count="1241" uniqueCount="445">
  <si>
    <t>Proposed Screening Tool Question</t>
  </si>
  <si>
    <t>EGBC/WSP Inspiration Question</t>
  </si>
  <si>
    <t>PPG Discussion Points (Dec 11, 2023, coloured boxes)</t>
  </si>
  <si>
    <t>Organizational</t>
  </si>
  <si>
    <t>Operational</t>
  </si>
  <si>
    <t>A1</t>
  </si>
  <si>
    <t>A2</t>
  </si>
  <si>
    <t>A3</t>
  </si>
  <si>
    <t>Yes</t>
  </si>
  <si>
    <t>No</t>
  </si>
  <si>
    <t>A4</t>
  </si>
  <si>
    <t xml:space="preserve"> Describe processes in place to evaluate and manage organizational risks to the water system. </t>
  </si>
  <si>
    <t xml:space="preserve"> Describe how management and operations staff view each other’s role in delivery of the service. </t>
  </si>
  <si>
    <t xml:space="preserve"> Describe the process in place for making key decisions. </t>
  </si>
  <si>
    <t xml:space="preserve"> Describe the succession plan in place for key positions and responsibilities.  </t>
  </si>
  <si>
    <t xml:space="preserve"> Describe the processes in place to retain and record institutional system knowledge. </t>
  </si>
  <si>
    <t xml:space="preserve"> Describe technical assistance and system knowledge available to operators and staff. </t>
  </si>
  <si>
    <t xml:space="preserve"> Describe operator certification levels compared with facility classification levels. Are they aligned?  </t>
  </si>
  <si>
    <t xml:space="preserve"> Are operators, technicians, technologists, and engineers in good standing with the certification/licensing bodies? </t>
  </si>
  <si>
    <t xml:space="preserve"> Describe the opportunities to collaborate with other water systems to enhance training opportunities. </t>
  </si>
  <si>
    <t xml:space="preserve"> Describe the relationships of water system professionals in the organization with the project team.</t>
  </si>
  <si>
    <t xml:space="preserve">Are operator certification levels aligned with facility classification levels? </t>
  </si>
  <si>
    <t xml:space="preserve">Do staffing levels align with needs?   </t>
  </si>
  <si>
    <t>Do you have redundancy of skills?</t>
  </si>
  <si>
    <t>Is risk management integrated into the overall organizational culture and decision-making processes?</t>
  </si>
  <si>
    <t>Are there succession planning and knowledge transfer strategies available for key personnel?</t>
  </si>
  <si>
    <t>Is there a documented process for succession planning &amp; knowledge transfer, which is being followed?</t>
  </si>
  <si>
    <t>yes, being followed</t>
  </si>
  <si>
    <t>yes, not being followed completely</t>
  </si>
  <si>
    <t>Describe processes in place to evaluate and manage financial risks to the water system.</t>
  </si>
  <si>
    <t>Describe any major capital expansions, upgrades and replacements planned for in long-term financial plans.</t>
  </si>
  <si>
    <t>Describe age and condition of major system assets.</t>
  </si>
  <si>
    <t>Do user fees and parcel taxes cover upgrade and future renewal costs?</t>
  </si>
  <si>
    <t>Describe the contingency fund in place for unexpected costs or emergencies.</t>
  </si>
  <si>
    <t>How do the financial plans integrate potential costs associated with emergency response provisions of drinking water or wastewater?</t>
  </si>
  <si>
    <t>How do the financial plans integrate human resources, adequate staffing levels, and training programs for staff?</t>
  </si>
  <si>
    <t>How do the financial plans integrate the financial benefits of watershed protection activities?</t>
  </si>
  <si>
    <t xml:space="preserve">Describe processes in place to evaluate and manage regulatory risk to the water system. </t>
  </si>
  <si>
    <t>Describe the health of the relationships with regulators. Is there a mutual understanding of risks that  need to be managed?</t>
  </si>
  <si>
    <t xml:space="preserve">Is there a history of permit exceedances? </t>
  </si>
  <si>
    <t>Describe the history of boil water orders or permit exceedances.</t>
  </si>
  <si>
    <t>What are the protocols if a boil water or permit exceedance takes place?</t>
  </si>
  <si>
    <t>Describe how any foreseeable regulatory change(s) or new regulations coming into effect may affect  system compliance.</t>
  </si>
  <si>
    <t>Describe the system operator requirements.</t>
  </si>
  <si>
    <t>Are facility operations and design adequate to ensure regulatory compliance?</t>
  </si>
  <si>
    <t>Does the facility design meet process reliability and redundancy requirements?</t>
  </si>
  <si>
    <t>Are short-term and long-term biosolids management options compliant?</t>
  </si>
  <si>
    <t>Describe processes in place for record keeping and system monitoring</t>
  </si>
  <si>
    <t>Describe processes in place to evaluate and manage operational risk to the water system.</t>
  </si>
  <si>
    <t>Is the Operation &amp; Maintenance Manual up to date, readily accessible, understood and used?</t>
  </si>
  <si>
    <t>Do variable influent sources make it challenging to consistently meet regulatory requirements?</t>
  </si>
  <si>
    <t>Describe any history of water shortages, flooding, or discharge or deleterious materials to the receiving environment.</t>
  </si>
  <si>
    <t>Describe regular maintenance practices for drinking water distribution and sewer networks.</t>
  </si>
  <si>
    <t>Describe processes for maintaining system records such as record drawings and operational data.</t>
  </si>
  <si>
    <t>Are system records easily accessible?</t>
  </si>
  <si>
    <t>Are there regulatory changes which may impact system operations?</t>
  </si>
  <si>
    <t>Does system design incorporate redundancy and/or reliability criteria?</t>
  </si>
  <si>
    <t>Describe safety and emergency response protocols.</t>
  </si>
  <si>
    <t>What are the backup options for the management of biosolids and water treatment residuals?</t>
  </si>
  <si>
    <t xml:space="preserve">Describe training opportunities for operators and staff to maintain and update their skills. </t>
  </si>
  <si>
    <t>Are cross connection control programs in place for drinking water systems and sewer collection systems?</t>
  </si>
  <si>
    <t>Describe operating procedures to report and control spills of deleterious substances into receiving waters.</t>
  </si>
  <si>
    <t>Is there a contingency fund in place for operational emergencies?</t>
  </si>
  <si>
    <t>Are emergency plans in place with all the operators of water systems?</t>
  </si>
  <si>
    <t>Describe processes in place to evaluate and manage risk to the watershed.</t>
  </si>
  <si>
    <t>How do commercial, industrial, agricultural and/or residential development influence the watershed?</t>
  </si>
  <si>
    <t>Describe the history of flooding or drought in the watershed.</t>
  </si>
  <si>
    <t>Describe how climate change might impact the watershed.</t>
  </si>
  <si>
    <t>Describe how a natural disaster might have negative consequences on the watershed.</t>
  </si>
  <si>
    <t>Describe geographical and topographical features within the watershed that may affect the water source.</t>
  </si>
  <si>
    <t>Describe the recharge processes of the water source and factors that can affect them.</t>
  </si>
  <si>
    <t>Are there opportunities to collaborate with other municipalities or watershed groups to manage shared water resources?</t>
  </si>
  <si>
    <t>Is there a shared watershed management relationship with local Indigenous communities?</t>
  </si>
  <si>
    <t>Describe the relationship with water users and the public</t>
  </si>
  <si>
    <t>Describe the processes in place to evaluate and manage communication risks to the water system.</t>
  </si>
  <si>
    <t>Describe communication channels in place with various partners and interest-holders.</t>
  </si>
  <si>
    <t>Describe the health of the relationships with the regulators, government ministries, councillors, water  users and public.</t>
  </si>
  <si>
    <t xml:space="preserve">Is there a common understanding of the risks that need to be managed? </t>
  </si>
  <si>
    <t>Describe protocols and communication channels in place for emergencies or unplanned events.</t>
  </si>
  <si>
    <t xml:space="preserve">Are emergency communication protocols and mutual aid agreements in place with neighboring  communities and Emergency Management &amp; Climate Readiness BC? </t>
  </si>
  <si>
    <t>Describe public consultation policies in place for major capital projects.</t>
  </si>
  <si>
    <t>What kind of information about the water system is made available and accessible to customers?</t>
  </si>
  <si>
    <t>Describe the relationship with local Indigenous Communities.</t>
  </si>
  <si>
    <t>Describe the relationships with watershed groups and other local users.</t>
  </si>
  <si>
    <t>Describe any history of tensions around water supply or liquid waste management (e.g. biosolids and  residuals disposal, watershed use, water rates).</t>
  </si>
  <si>
    <t>Describe processes in place to evaluate and manage strategic risks to the water system.</t>
  </si>
  <si>
    <t xml:space="preserve">Describe relationships and partnerships with local watershed groups and Indigenous communities. </t>
  </si>
  <si>
    <t>What protocols are established to notify and engage with the public when required?</t>
  </si>
  <si>
    <t>Has the water system been a point of public scrutiny?</t>
  </si>
  <si>
    <t>Will industrial, commercial or residential development have an impact on quality or quantity of drinking  water or wastewater?</t>
  </si>
  <si>
    <t>How does the public perceive the trustworthiness of their drinking water and wastewater systems?</t>
  </si>
  <si>
    <t>Is there a decision-making process for determining project delivery methods?</t>
  </si>
  <si>
    <t>How willing is the public to pay for drinking water and wastewater system services?</t>
  </si>
  <si>
    <t>Describe processes in place to evaluate and manage resilience risks to the water system.</t>
  </si>
  <si>
    <t>Where is the system vulnerable to vandalism or criminal acts?</t>
  </si>
  <si>
    <t>What is the liability if regulatory requirements are not met?</t>
  </si>
  <si>
    <t xml:space="preserve">What critical system components are subject to flooding or other natural disasters? </t>
  </si>
  <si>
    <t xml:space="preserve">Describe water/wastewater system start-up procedures following a natural disaster. </t>
  </si>
  <si>
    <t>Describe potential impacts to the water systems due to climate change.</t>
  </si>
  <si>
    <t>Describe mutual aid relationships in place for emergency response.</t>
  </si>
  <si>
    <t>Describe the existing adaptive capacity of the system to droughts and flooding.</t>
  </si>
  <si>
    <t>Describe the level of resilience risk acceptable to the system.</t>
  </si>
  <si>
    <t>Financial</t>
  </si>
  <si>
    <t>Regulatory</t>
  </si>
  <si>
    <t>Communication</t>
  </si>
  <si>
    <t>Strategic</t>
  </si>
  <si>
    <t>Resilience</t>
  </si>
  <si>
    <t>Are there mechanisms for gathering staff feedback and involvement in decision-making processes?</t>
  </si>
  <si>
    <t>Is there a process in place to retain and record institutional system knowledge?</t>
  </si>
  <si>
    <t xml:space="preserve">Is there technical assistance and system knowledge available to operators and staff? </t>
  </si>
  <si>
    <t>Are any major capital expansions, upgrades and replacements planned for in long-term financial plans?</t>
  </si>
  <si>
    <t>Do user fees and parcel taxes cover capital upgrade and future renewal costs?</t>
  </si>
  <si>
    <t>Are there strategies in place to secure external funding for capital projects?</t>
  </si>
  <si>
    <t>Are there opportunities to explore innovative financing mechanisms for one-water system projects?</t>
  </si>
  <si>
    <t>Has there been an assessment to understand and manage the financial risks associated with climate events?</t>
  </si>
  <si>
    <t>Is the age and condition of the major system assets tracked?</t>
  </si>
  <si>
    <t>Is there funding allocated for watershed protection activities?</t>
  </si>
  <si>
    <t>Are there financial contingency plans for unexpected events impacting revenue streams?</t>
  </si>
  <si>
    <t xml:space="preserve">Is there a history of permit  exceedances, or boil water advisories? </t>
  </si>
  <si>
    <t xml:space="preserve">Are facility operations and design adequate to ensure regulatory compliance? </t>
  </si>
  <si>
    <t>Are there measures in place to stay informed about changes to regulatory requirements?</t>
  </si>
  <si>
    <t xml:space="preserve">Are communication channels available to engage public to ensure compliance and understanding of the regulations? </t>
  </si>
  <si>
    <t>Are there internal communication channels established to communicate regulatory changes and compliance updates?</t>
  </si>
  <si>
    <t>Are there measures to tracking and reporting compliance with environmental standards and regulations?</t>
  </si>
  <si>
    <t>Are short and long-term biosolids management options compliant?</t>
  </si>
  <si>
    <t>Is drinking water infrastructure appropriate to deliver the defined level of service?
Is wastewater system infrastructure appropriate to deliver the defined level of service?</t>
  </si>
  <si>
    <t>Are there procedures to report and control spills of deleterious substances?</t>
  </si>
  <si>
    <t>Are there regular maintenance practices for drinking water distribution and sewer networks?</t>
  </si>
  <si>
    <t>Is critical infrastructure at risk from climate change impacts</t>
  </si>
  <si>
    <t>Are operations and maintenance budgets appropriate?</t>
  </si>
  <si>
    <t>Are annual operations and maintenance budgets appropriate?</t>
  </si>
  <si>
    <t>Are there cross connection control programs in place for drinking water and sewer collection systems?</t>
  </si>
  <si>
    <t>Is the watershed at risk from commercial, industrial, agricultural and/or residential development?</t>
  </si>
  <si>
    <t xml:space="preserve">Is the watershed at risk from climate change impacts? </t>
  </si>
  <si>
    <t>Are there plans in place to assess and manage risks related to land use changes within the watershed?</t>
  </si>
  <si>
    <t>Are there efforts in place to address erosion and sediment issues within the watershed?</t>
  </si>
  <si>
    <t>Are there measures in place to protect and enhance the quality of source water in the watershed?</t>
  </si>
  <si>
    <t>Are there programs in place to monitor and mitigate non-point sources of pollution in the watershed?</t>
  </si>
  <si>
    <t xml:space="preserve">Are there community organizations and residents engaged in watershed restoration and conservation projects? </t>
  </si>
  <si>
    <t>Are there partnerships with agricultural entities to address nutrient runoff and pollution?</t>
  </si>
  <si>
    <t>Is there a watershed management relationship with local Indigenous communities and other interested parties?</t>
  </si>
  <si>
    <t>Are there processes in place to evaluate and manage communication risks to the water system?</t>
  </si>
  <si>
    <t>Are protocols in place to effectively communicate with the public in a timely manner when needed?</t>
  </si>
  <si>
    <t>Is there accessible and understandable information on water rates and charges?</t>
  </si>
  <si>
    <t xml:space="preserve">Is the public engaged in decision-making processes? </t>
  </si>
  <si>
    <t>Are there educational programs in place to increase public awareness about water conservation?</t>
  </si>
  <si>
    <t>Are there clear communication channels established with regulatory bodies and interested parties?</t>
  </si>
  <si>
    <t xml:space="preserve">Are there mechanisms available to do public awareness campaigns to address misinformation and misconceptions and about water issues? </t>
  </si>
  <si>
    <t>Is there a common understanding of risks to be managed between the utility staff, regulators, government ministries, councillors, major water users and the public?</t>
  </si>
  <si>
    <t>Are working relationships in place with organizations, and communities that impact or are impacted by your one water system?</t>
  </si>
  <si>
    <t>Are there mechanisms in place to identify emerging trends and potential strategic risks?</t>
  </si>
  <si>
    <t>Will industrial, commercial or residential development have an impact on quality or quantity of drinking water or wastewater?</t>
  </si>
  <si>
    <t>Are there protocols established to notify and engage with the public when required?</t>
  </si>
  <si>
    <t xml:space="preserve">Have levels of service been reviewed for your one water system? </t>
  </si>
  <si>
    <t>Are there mechanisms in place to incorporate water sustainability goals into strategic planning processes?</t>
  </si>
  <si>
    <t>Have climate change risks to the one water system been identified and understood?</t>
  </si>
  <si>
    <t>Are climate data and projections utilized in planning and decision-making processes?</t>
  </si>
  <si>
    <t>Are there redundancy measures in place for critical infrastructure that is vulnerable to climate risks?</t>
  </si>
  <si>
    <t>Is your system vulnerable to vandalism or criminal acts?</t>
  </si>
  <si>
    <t>Is critical infrastructure resilient to major natural disasters such as earthquake, flood or fire?</t>
  </si>
  <si>
    <t>Is the adaptive capacity of the one water system to droughts and flooding known at an organizational level?</t>
  </si>
  <si>
    <t>Are there partnerships established with external parties to enhance resilience and efficiency in water management?
OR
Are emergency communication protocols and mutual aid agreements in place with neighboring communities and Emergency Management &amp; Climate Readiness BC?</t>
  </si>
  <si>
    <t>N/A; too mushy for screening</t>
  </si>
  <si>
    <t>Regular Contact</t>
  </si>
  <si>
    <t>Needs Work</t>
  </si>
  <si>
    <t>Conflict</t>
  </si>
  <si>
    <r>
      <t xml:space="preserve">N/A; too general on what sort of decisions…keep these to more specific questions. </t>
    </r>
    <r>
      <rPr>
        <sz val="12"/>
        <color rgb="FFFF0000"/>
        <rFont val="Calibri (Body)"/>
      </rPr>
      <t>Ensure that decision-making is addressed in more specific instances further down. That should include (a) routine decisions (b) long-term planning decisions (c) emergency decisions. All of these should have documented criteria &amp; roles.</t>
    </r>
  </si>
  <si>
    <t xml:space="preserve">Describe who is responsible or accountable for key decisions.  </t>
  </si>
  <si>
    <t>N/A; succession planning question covers this well enough</t>
  </si>
  <si>
    <t>N/A; too detailed for screening.</t>
  </si>
  <si>
    <t>N/A; not screening</t>
  </si>
  <si>
    <t>N/A; covered by organizational collaboration (mgmt vs operations) question.</t>
  </si>
  <si>
    <t>N/A; covered by org collab &amp; decision-making processes.</t>
  </si>
  <si>
    <t>Does your organization have a documented risk management process &amp; do you follow it?</t>
  </si>
  <si>
    <t>Has your organization had a risk management plan prepared? (may be covered by risk mgmt process question)</t>
  </si>
  <si>
    <t>Does someone in your organization have risk management as a core role?</t>
  </si>
  <si>
    <t>Do utility revenues cover capital upgrade and future renewal costs?</t>
  </si>
  <si>
    <t>N/A; belongs with resilience &amp; question on contingency provisions.</t>
  </si>
  <si>
    <t>N/A; but could be "Does your budget provide for adequate staff levels and training?"</t>
  </si>
  <si>
    <t>N/A; everything in operating plan should be funded; could move this question to operations. Or could ask "do you fund operations?"</t>
  </si>
  <si>
    <t>N/A; not really risk mgmt.</t>
  </si>
  <si>
    <t>Does your long-term financial plan incorporate climate change impacts?</t>
  </si>
  <si>
    <t>N/A; covered by permits/too specific.</t>
  </si>
  <si>
    <t>Are you always in compliance with relevant permits or regulations?</t>
  </si>
  <si>
    <t>Regulatory/Organizational</t>
  </si>
  <si>
    <t>N/A in this category; covered under organizational risk category</t>
  </si>
  <si>
    <t>Regulatory/Communication</t>
  </si>
  <si>
    <t>Operational/Regulatory</t>
  </si>
  <si>
    <t>Is your source water quality variable throughout the year, or can it change suddenly? (e.g., multiple sources, surface water source variablity)</t>
  </si>
  <si>
    <t>Do you have combined sewers?</t>
  </si>
  <si>
    <t>50-75% preventive</t>
  </si>
  <si>
    <t>Are your records (record drawings, O&amp;M records) complete and readily accessible to operators?</t>
  </si>
  <si>
    <t>N/A; covered with records accessibility/completeness.</t>
  </si>
  <si>
    <t>N/A in this category.</t>
  </si>
  <si>
    <t>Do your critical infrastructure systems have redundancy or spare capacity? (treatment, pumping, major pipes)</t>
  </si>
  <si>
    <t>Are you in good standing with WorkSafe BC?</t>
  </si>
  <si>
    <t>Unknown</t>
  </si>
  <si>
    <t>Have hazard assessments been completed for all regular workplaces and work procedures?</t>
  </si>
  <si>
    <t>Mostly</t>
  </si>
  <si>
    <t>Do you have an emerency plan or program that is complete, well-documented, current &amp; accessible?</t>
  </si>
  <si>
    <t>Operational/Resileince</t>
  </si>
  <si>
    <t>N/A covered by question about short- and long-term biosolids &amp; critical infrastructure redundancy.</t>
  </si>
  <si>
    <t>N/A covered by question about training in organizational.</t>
  </si>
  <si>
    <t>N/A covered in financial risks questions.</t>
  </si>
  <si>
    <t>Are procedures to report and control deleterious substances documented, current, complete, accesible, and followed?</t>
  </si>
  <si>
    <t>Is your emerency plan coordinated across all water services to the community?</t>
  </si>
  <si>
    <t>Watershed/Operational</t>
  </si>
  <si>
    <t>watershed</t>
  </si>
  <si>
    <t>Do you have a protected watershed/supply area?</t>
  </si>
  <si>
    <r>
      <t xml:space="preserve">Are your wastewater and stormwater systems upstream of anything that's not the ocean? </t>
    </r>
    <r>
      <rPr>
        <sz val="12"/>
        <color rgb="FFFF0000"/>
        <rFont val="Calibri (Body)"/>
      </rPr>
      <t>Get back to this question later/revisit it!</t>
    </r>
  </si>
  <si>
    <t>N/A covered in climate change.</t>
  </si>
  <si>
    <t>N/A covered in historical and climate change risk stuff, but ensure seismic is covered in "resilience".</t>
  </si>
  <si>
    <t>Risk Category(ies)</t>
  </si>
  <si>
    <t>Include?</t>
  </si>
  <si>
    <t>Watershed</t>
  </si>
  <si>
    <t>Stormwater/Drainage</t>
  </si>
  <si>
    <t>Customer Side</t>
  </si>
  <si>
    <t>Risk Category/ies:</t>
  </si>
  <si>
    <t>Y</t>
  </si>
  <si>
    <t>N</t>
  </si>
  <si>
    <t>Relevant Water Systems:</t>
  </si>
  <si>
    <t>Drinking Water (Treatment &amp; Distribution)</t>
  </si>
  <si>
    <t>Wastewater (Collection &amp; Treatment)</t>
  </si>
  <si>
    <t>Pilot the tool.</t>
  </si>
  <si>
    <t>N/A for screening, covered by watershed vulnerability to geohazards.</t>
  </si>
  <si>
    <t>N/A covered by question about protected watershed area.</t>
  </si>
  <si>
    <t>If not protected, do you have a program to monitor the impacts of land uses in your watershed?</t>
  </si>
  <si>
    <t>N/A not screening</t>
  </si>
  <si>
    <t>N/A not screening, as too in-depth.</t>
  </si>
  <si>
    <t>N/A covered in question about mitigating impacts of land use in watershed.</t>
  </si>
  <si>
    <t>N/A public engagement question covers this for screening purposes</t>
  </si>
  <si>
    <t>N/A</t>
  </si>
  <si>
    <t>Are there effective partnerships with agricultural entities to address nutrient runoff and pollution?</t>
  </si>
  <si>
    <t>N/A too general</t>
  </si>
  <si>
    <t>Communication/Regulatory</t>
  </si>
  <si>
    <t>Do you have regular communication with your regulatory authorities?</t>
  </si>
  <si>
    <t>N/A covered by "regular communication"</t>
  </si>
  <si>
    <t>Do your elected decision-makers and the public understand your regulatory responsibilities?</t>
  </si>
  <si>
    <t>No, and has caused challenges</t>
  </si>
  <si>
    <t>Are protocols in place to effectively communicate unplanned events with the public in a timely manner when needed?</t>
  </si>
  <si>
    <t>Communication/Resilience</t>
  </si>
  <si>
    <t>N/A covered by understanding of service/risk question</t>
  </si>
  <si>
    <t>Do your elected decision-makers and the public understand the fundamental relationships between levels of service, cost of service, and risk?</t>
  </si>
  <si>
    <r>
      <t>N/A covered somewhere, for both interest groups and service providers</t>
    </r>
    <r>
      <rPr>
        <sz val="12"/>
        <color rgb="FFFF0000"/>
        <rFont val="Calibri (Body)"/>
      </rPr>
      <t xml:space="preserve"> (check this)</t>
    </r>
  </si>
  <si>
    <t>N/A fundamental relationships question</t>
  </si>
  <si>
    <t>Operational/Watershed</t>
  </si>
  <si>
    <t>1, 2, 3, 4, 5, 6</t>
  </si>
  <si>
    <t>2, 4</t>
  </si>
  <si>
    <t>Do you have a strategic plan that considers risks to your water services?</t>
  </si>
  <si>
    <t>N/A covered in communications risk</t>
  </si>
  <si>
    <t>Strategic/Communications</t>
  </si>
  <si>
    <t>N/A covered by "scrutiny" question</t>
  </si>
  <si>
    <t>Does your organization have a robust policy framework for procuring professional services and construction?</t>
  </si>
  <si>
    <t>N/A covered in tradeoffs between rates/service, and communication of info to public.</t>
  </si>
  <si>
    <t>Does long term growth and development pose a risk to your water systems? (Or) Do the long-term goals of the utility align with the principles of one-water?</t>
  </si>
  <si>
    <t>Are there strategies employed to promote knowledge-sharing and collaboration with other communities?</t>
  </si>
  <si>
    <t>N/A too vague, easy to say yes without understanding</t>
  </si>
  <si>
    <t>N/A covered by question about strategic plan in general.</t>
  </si>
  <si>
    <t>Financial/Strategic</t>
  </si>
  <si>
    <t>Do your utility rates &amp; taxes cover the full cost of water services?</t>
  </si>
  <si>
    <t>Do you have a current development cost charge bylaw?</t>
  </si>
  <si>
    <t>Do you have current/accessible/practiced written procdures to resume operations following a natural disaster?</t>
  </si>
  <si>
    <t>N/A covered in other CC questions (this is too general)</t>
  </si>
  <si>
    <t>Are there mutual aid agreements with external parties for managing emergencies relating to your water services?</t>
  </si>
  <si>
    <t>Operational/Resilience</t>
  </si>
  <si>
    <t>Have you assessed the impact of a major disaster (e.g., drought, earthquake, flood, fire) on your water system?</t>
  </si>
  <si>
    <t>N/A covered by question on whether you have assessed impacts</t>
  </si>
  <si>
    <r>
      <t xml:space="preserve">Customer side bucket:
Topics will include lead service lines, </t>
    </r>
    <r>
      <rPr>
        <sz val="12"/>
        <color rgb="FFFF0000"/>
        <rFont val="Calibri (Body)"/>
      </rPr>
      <t>private side cross-connection risk, roof leaders.</t>
    </r>
  </si>
  <si>
    <t>Watershed bucket:
To include topics for operational/technical questions related to watershed. This section will borrow from the BC Source to Tap Screening Tool. (for next draft)</t>
  </si>
  <si>
    <t>Drinking water bucket:
To include topics for operational/technical questions related to drinking water treatment &amp; supply. This section will borrow from the BC Source to Tap Screening Tool.  (for next draft)</t>
  </si>
  <si>
    <t>Stormwater/drainage bucket:
To include topics for operational/technical questions related to stormwater collection &amp; treatment. (for next draft)</t>
  </si>
  <si>
    <t>Wastewater bucket:
To include topics for operational/technical questions related to wastewater collection &amp; treatment. (for next draft)</t>
  </si>
  <si>
    <t>Re-use bucket:
To include topics for operational/technical questions related to water re-use and non-potable water. (for next draft)</t>
  </si>
  <si>
    <t>TBD</t>
  </si>
  <si>
    <t>Some</t>
  </si>
  <si>
    <t>If not in regulatory compliance, is this due to short and long-term biosolids &amp; residuals management options?</t>
  </si>
  <si>
    <t>If not in regulatory compliance, is this due to lack of complete and current records?</t>
  </si>
  <si>
    <t>If not in regulatory compliance, is this due to inadequate public communication protocols?</t>
  </si>
  <si>
    <t>4, 5</t>
  </si>
  <si>
    <t>1, 2, 4, 5, 6</t>
  </si>
  <si>
    <t>2, 4, 5, 6</t>
  </si>
  <si>
    <t>2, 3, 4, 5, 6</t>
  </si>
  <si>
    <t>Partially</t>
  </si>
  <si>
    <t>Yes, we control it</t>
  </si>
  <si>
    <t>Yes, we have a say</t>
  </si>
  <si>
    <t>Yes, mainly proactive</t>
  </si>
  <si>
    <t>Yes, mainly reactive</t>
  </si>
  <si>
    <r>
      <t xml:space="preserve">N/A covered by natural disasters questions; </t>
    </r>
    <r>
      <rPr>
        <sz val="12"/>
        <color rgb="FFFF0000"/>
        <rFont val="Calibri (Body)"/>
      </rPr>
      <t>ensure that vulnerabilities have been assessed &amp; that there's appropriate measures in place to manage the impacts</t>
    </r>
  </si>
  <si>
    <t>Yes, all of the above</t>
  </si>
  <si>
    <t>Yes, but lacking</t>
  </si>
  <si>
    <t xml:space="preserve">1, 2, 3, 4, 5, 6 </t>
  </si>
  <si>
    <t xml:space="preserve">1, 2, 4, 5, 6 </t>
  </si>
  <si>
    <t>KWL Project 2463.013</t>
  </si>
  <si>
    <t>Screening Tool for One Water System Risk Assessment</t>
  </si>
  <si>
    <t>Future Scope (Outside of KWL Project)</t>
  </si>
  <si>
    <t>Authors: Shona Robinson, Colwyn Sunderland</t>
  </si>
  <si>
    <t>yes</t>
  </si>
  <si>
    <t>no</t>
  </si>
  <si>
    <t>Communication/Watershed</t>
  </si>
  <si>
    <t>Strategic/Operational</t>
  </si>
  <si>
    <r>
      <t>Water System(s)</t>
    </r>
    <r>
      <rPr>
        <b/>
        <sz val="8"/>
        <color theme="1"/>
        <rFont val="Calibri (Body)"/>
      </rPr>
      <t xml:space="preserve">
0 - General
1 - Watershed
2 - Drinking Water (Treatment &amp; Distribution)
3 - Customer Side
4 - Wastewater (Collection &amp; Treatment)
5 - Stormwater/Drainage
6 - Re-Use/Non-Potable</t>
    </r>
  </si>
  <si>
    <t>General (Always Include)</t>
  </si>
  <si>
    <t>Q Number Helper</t>
  </si>
  <si>
    <t>Primary Risk Category Helper</t>
  </si>
  <si>
    <t>Default</t>
  </si>
  <si>
    <t>Select Response</t>
  </si>
  <si>
    <t>Ye/No List</t>
  </si>
  <si>
    <t>Action Rating</t>
  </si>
  <si>
    <t>5 - Needs immediate attention</t>
  </si>
  <si>
    <t>4 - Needs to be addressed</t>
  </si>
  <si>
    <t>1 - No concerns</t>
  </si>
  <si>
    <t>5 - Unable to assess</t>
  </si>
  <si>
    <t>3 - Some concerns</t>
  </si>
  <si>
    <t>Questions (Sorted by Risk Category)</t>
  </si>
  <si>
    <t>2 - Unlikely concern</t>
  </si>
  <si>
    <t>Overall "Action Rating" for this question. Consider the worst-case water systems in selecting an "Action Rating".</t>
  </si>
  <si>
    <t>Screening Tool Tabs</t>
  </si>
  <si>
    <t>Hidden Tabs (All Red Tabs)</t>
  </si>
  <si>
    <r>
      <rPr>
        <b/>
        <sz val="12"/>
        <color theme="1"/>
        <rFont val="Arial"/>
        <family val="2"/>
      </rPr>
      <t xml:space="preserve">StartHere Tab: </t>
    </r>
    <r>
      <rPr>
        <sz val="12"/>
        <color theme="1"/>
        <rFont val="Arial"/>
        <family val="2"/>
      </rPr>
      <t>Provides instructions on using the screening tool.</t>
    </r>
  </si>
  <si>
    <r>
      <rPr>
        <b/>
        <sz val="12"/>
        <color theme="1"/>
        <rFont val="Arial"/>
        <family val="2"/>
      </rPr>
      <t>Intro Tab:</t>
    </r>
    <r>
      <rPr>
        <sz val="12"/>
        <color theme="1"/>
        <rFont val="Arial"/>
        <family val="2"/>
      </rPr>
      <t xml:space="preserve"> You are here; this will be removed/hidden.</t>
    </r>
  </si>
  <si>
    <r>
      <rPr>
        <b/>
        <sz val="12"/>
        <color theme="1"/>
        <rFont val="Arial"/>
        <family val="2"/>
      </rPr>
      <t>QuestionsDevelopment Tab:</t>
    </r>
    <r>
      <rPr>
        <sz val="12"/>
        <color theme="1"/>
        <rFont val="Arial"/>
        <family val="2"/>
      </rPr>
      <t xml:space="preserve"> Includes rationale for developing questions; this will be locked &amp; hidden. Reviewers may use this tab to understand how the questions in the ScreeningTool were developed.</t>
    </r>
  </si>
  <si>
    <r>
      <rPr>
        <b/>
        <sz val="12"/>
        <color theme="1"/>
        <rFont val="Arial"/>
        <family val="2"/>
      </rPr>
      <t xml:space="preserve">Lists Tab: </t>
    </r>
    <r>
      <rPr>
        <sz val="12"/>
        <color theme="1"/>
        <rFont val="Arial"/>
        <family val="2"/>
      </rPr>
      <t>A place to store lists for the automated form; this will be locked &amp; hidden.</t>
    </r>
  </si>
  <si>
    <r>
      <rPr>
        <b/>
        <sz val="12"/>
        <color theme="1"/>
        <rFont val="Arial"/>
        <family val="2"/>
      </rPr>
      <t xml:space="preserve">ScreeningTool Tab: </t>
    </r>
    <r>
      <rPr>
        <sz val="12"/>
        <color theme="1"/>
        <rFont val="Arial"/>
        <family val="2"/>
      </rPr>
      <t>Summarizes the questions that are included in the tool &amp; provides a place to answer these. Please don't play with any of the hidden columns…these will be locked off in the "tamper-resistant" version.</t>
    </r>
    <r>
      <rPr>
        <sz val="12"/>
        <color rgb="FF00B050"/>
        <rFont val="Arial"/>
        <family val="2"/>
      </rPr>
      <t xml:space="preserve"> This is the best place to leave your review comments/suggestions.</t>
    </r>
  </si>
  <si>
    <t>Step 1:</t>
  </si>
  <si>
    <t>Review the One Water System Risk Management Planning Guide.</t>
  </si>
  <si>
    <t>Step 2:</t>
  </si>
  <si>
    <t>Complete the One Water System Risk Management Scoping Form.</t>
  </si>
  <si>
    <t xml:space="preserve">The scoping form will help you identify information that is necessary in completing this screening assessment. For example:
* Identifying the extents of your water system(s)
* Assembling existing documents to answer screening questions
* Identifying individuals who can assist with certain types of screening questions
</t>
  </si>
  <si>
    <t>Step 3:</t>
  </si>
  <si>
    <t>Follow the Screening Assessment Process Map (Right).</t>
  </si>
  <si>
    <t>Step 4:</t>
  </si>
  <si>
    <t>Detemine which water systems you are considering in your screening assessment.</t>
  </si>
  <si>
    <t>Step 5:</t>
  </si>
  <si>
    <t>Answer Questions in the Screening Tool Tab</t>
  </si>
  <si>
    <t>Step 6:</t>
  </si>
  <si>
    <t>Assign Action Ratings</t>
  </si>
  <si>
    <t>Step 7:</t>
  </si>
  <si>
    <t>Review Summary</t>
  </si>
  <si>
    <t>Code</t>
  </si>
  <si>
    <t>Water System</t>
  </si>
  <si>
    <t>How is the overall staff workload?</t>
  </si>
  <si>
    <t>Overwhelming</t>
  </si>
  <si>
    <t>Heavy</t>
  </si>
  <si>
    <t>Adequate</t>
  </si>
  <si>
    <t>Do your staff competencies match their job requirements?</t>
  </si>
  <si>
    <t>Needs some training</t>
  </si>
  <si>
    <t>Almost Always</t>
  </si>
  <si>
    <t>Somewhat</t>
  </si>
  <si>
    <t>Go through all questions &amp; consider what it does to limit risks using a probability &amp; consequence analysis (weighted average).</t>
  </si>
  <si>
    <t>Fully Collaborative</t>
  </si>
  <si>
    <t>If not in compliance, is this due to facility capabilities?</t>
  </si>
  <si>
    <t>A5</t>
  </si>
  <si>
    <t>SPACER</t>
  </si>
  <si>
    <t>Multiple</t>
  </si>
  <si>
    <t>One of these</t>
  </si>
  <si>
    <t>None</t>
  </si>
  <si>
    <t>Are your O&amp;M procedures:
* well documented
* up to date
* readily accessible
* understood
* used</t>
  </si>
  <si>
    <t>This system is impacted</t>
  </si>
  <si>
    <t>Not impacted</t>
  </si>
  <si>
    <t>Most/all of these</t>
  </si>
  <si>
    <t>Some of these</t>
  </si>
  <si>
    <t>Have you historically experienced the following in your watershed? 
* flooding
* wildfire
* geohazards
Use the notes field to indicate which one(s).</t>
  </si>
  <si>
    <t>Does the utility require regular inspection &amp; testing of backflow prevention devices?</t>
  </si>
  <si>
    <t>Does one or more water operators have cross-connection training &amp; certification?</t>
  </si>
  <si>
    <t>Topic examples:</t>
  </si>
  <si>
    <t>Low</t>
  </si>
  <si>
    <t>Yes, but some issues</t>
  </si>
  <si>
    <t>Significant issues</t>
  </si>
  <si>
    <t>Not active enough</t>
  </si>
  <si>
    <t>More than 75% preventive</t>
  </si>
  <si>
    <t>How much of your annual maintenance budget is preventive vs reactive maintenance?</t>
  </si>
  <si>
    <t>To what extent is the work environment collaborative vs. adverserial between management and operations?</t>
  </si>
  <si>
    <t>Are there financial contingency provisions for unplanned costs? (i.e., major asset failure or emergency)</t>
  </si>
  <si>
    <t>Do you have non-residential wastewater connections?</t>
  </si>
  <si>
    <t>If you have non-residential wastewater connections, have you conducted a source control assessment?</t>
  </si>
  <si>
    <t>If you have non-residential wastewater connections, do you have programs in place to address source-related risks?</t>
  </si>
  <si>
    <t>Does your wastewater collection have excessive wet weather flows?</t>
  </si>
  <si>
    <t>Have you had any of the following conditions occur more than once in the last decade? Use the "overall notes" field to indicate which one(s).
* escalation of watering restrictions
* flooding impacting roads/buildings
* unexpected discharges of deleterious materials to the environment
* asset failure causing significant damage</t>
  </si>
  <si>
    <t>More than 50% reactive</t>
  </si>
  <si>
    <t>Do you provide training and organize table-top exercises on emergency procedures?</t>
  </si>
  <si>
    <t>Are you adequately protected against the following climate change vulnerabilities?
*Insufficient water supply (drought, loss of snowpack, aquifer drawdown, excessive peak/seasonal demands), watershed geohazards (e.g. wildfire, landslide)
*Increasing storm intensity/frequency, sea level rise impacts (to source water, flooding)
*Power system reliability (storms impact grid reliability)
*Use the "overall notes" field to indicate which one(s).</t>
  </si>
  <si>
    <t>If your watershed is protected, do you have programs to manage:
* illegal use
* wildfire
* geohazards
* wildlife
Use the "overall notes" field to indicate which one(s).</t>
  </si>
  <si>
    <t>If not protected, do any of the following high-risk land uses exist in your drinking water source watershed?
* industrial
* agricultural
* forestry
* residential/commercial development
Use the "overall notes" field to indicate which one(s).</t>
  </si>
  <si>
    <t>Does your organization influence land use change in your watershed?</t>
  </si>
  <si>
    <t>Do you run public engagement around watershed protection?</t>
  </si>
  <si>
    <t>No, but hasn't been an issue</t>
  </si>
  <si>
    <t>Do you have effective measures to protect against vandalism and criminal acts, including cyber-attacks?</t>
  </si>
  <si>
    <t>Average Score</t>
  </si>
  <si>
    <t>Next Steps</t>
  </si>
  <si>
    <t>Do you have a long-term (10-20-year) financial plan including capital upgrades or replacements?</t>
  </si>
  <si>
    <t>Not Answered</t>
  </si>
  <si>
    <t>Flagged Answers</t>
  </si>
  <si>
    <t>Do you have a robust demand forecast for the next 25+ years?</t>
  </si>
  <si>
    <t>Row</t>
  </si>
  <si>
    <t>AZ</t>
  </si>
  <si>
    <t>BF</t>
  </si>
  <si>
    <t>BL</t>
  </si>
  <si>
    <t>BR</t>
  </si>
  <si>
    <t>BX</t>
  </si>
  <si>
    <t>CD</t>
  </si>
  <si>
    <t>CJ</t>
  </si>
  <si>
    <t>Total Q's in Risk Cat.</t>
  </si>
  <si>
    <t>If most of the responses are low scores or there are very few red flags, focus on identifying and managing risks in the areas that seem most problematic.</t>
  </si>
  <si>
    <t>Future hyperlink to online document.</t>
  </si>
  <si>
    <t>Read each question and use drop-down lists to answer for each applicable water system in columns AZ through CJ. Include notes in the "overall notes" column if helpful.</t>
  </si>
  <si>
    <t>Consider responses to questions for all water systems and assign an overall ‘Action Rating’ that will guide whether follow-up is required. Let the worst-case water system(s) guide you in selecting the rating. This is intended to help you identify areas where action is required to identify and address risks.</t>
  </si>
  <si>
    <t>Fraction of 4's and 5's</t>
  </si>
  <si>
    <t>An average score for each risk category is also automatically calculated.</t>
  </si>
  <si>
    <t xml:space="preserve">For all flagged questions or risk categories with 4's and 5's, follow-up with responsible/knowledgeable individuals identified in Scoping Form to confirm that responses and scores are appropriate. </t>
  </si>
  <si>
    <t>If there are several remaining red flags, or your answers include many 4's and 5's, a WSRMP is probably a good idea for managing risks.</t>
  </si>
  <si>
    <t xml:space="preserve">All questions assigned an overall 'Action Rating' of 5 or 4 (i.e., ‘Unable to Assess’, ‘Needs immediate attention’ and ‘Needs to be addressed’) will be automatically summarized in the ‘Summary’ tab, grouped by risk category to highlight areas requiring action. </t>
  </si>
  <si>
    <t>Overall Notes</t>
  </si>
  <si>
    <t>Overall user notes for this question (free form).</t>
  </si>
  <si>
    <r>
      <t xml:space="preserve">Welcome to the One Water Screening Tool. This tool is part of a suite of documents intended to help you identify and manage risks across your water system. Follow the steps below to orient yourself in One Water System Risk Management and take the first steps on your One Water journey.
</t>
    </r>
    <r>
      <rPr>
        <b/>
        <sz val="12"/>
        <color rgb="FFFF0000"/>
        <rFont val="Calibri (Body)"/>
      </rPr>
      <t>Note that this tool is currently under development &amp; has been distributed so that interest holders can provide feedback; it is not intended to be used by communities at this stage.</t>
    </r>
  </si>
  <si>
    <t xml:space="preserve">Some questions have been selected as qualifying for a "RED FLAG". Certain responses to these questions will be flagged suggesting that they should be prioritized in follow-up activities. </t>
  </si>
  <si>
    <r>
      <t xml:space="preserve">The screening tool tab includes a long and diverse list of questions, which seek to illuminate areas that need attention. Some questions should be considered in general, and others with respect to only certain water systems (as identified in Step 4). </t>
    </r>
    <r>
      <rPr>
        <b/>
        <i/>
        <sz val="12"/>
        <color theme="4"/>
        <rFont val="Calibri (Body)"/>
      </rPr>
      <t xml:space="preserve">It is expected that the screening tool would take a well-informed staff member a full day to complete. </t>
    </r>
    <r>
      <rPr>
        <b/>
        <i/>
        <sz val="12"/>
        <color theme="1"/>
        <rFont val="Calibri"/>
        <family val="2"/>
        <scheme val="minor"/>
      </rPr>
      <t>This may be less for simpler organizations, or more in cases where the staff member needs to consult others or written resources. The team and resources identified in the One Water Scoping Form are key to answering the Screening Tool questions.</t>
    </r>
  </si>
  <si>
    <r>
      <rPr>
        <b/>
        <sz val="12"/>
        <color theme="1"/>
        <rFont val="Calibri"/>
        <family val="2"/>
        <scheme val="minor"/>
      </rPr>
      <t xml:space="preserve">Note: </t>
    </r>
    <r>
      <rPr>
        <sz val="12"/>
        <color theme="1"/>
        <rFont val="Calibri"/>
        <family val="2"/>
        <scheme val="minor"/>
      </rPr>
      <t>Keep in mind, if someone were to audit your answers to these questions, do you have the evidence? These answers aren't aspirational, they describe where you are TODAY.</t>
    </r>
  </si>
  <si>
    <r>
      <rPr>
        <b/>
        <sz val="12"/>
        <color theme="1"/>
        <rFont val="Calibri"/>
        <family val="2"/>
        <scheme val="minor"/>
      </rPr>
      <t xml:space="preserve">Note: </t>
    </r>
    <r>
      <rPr>
        <sz val="12"/>
        <color theme="1"/>
        <rFont val="Calibri"/>
        <family val="2"/>
        <scheme val="minor"/>
      </rPr>
      <t>Questions have been grouped into one "risk category" or another; many questions relate to multiple risk categories.</t>
    </r>
  </si>
  <si>
    <r>
      <t>What water systems are you considering as part of this screening (get this information from your scoping form)?</t>
    </r>
    <r>
      <rPr>
        <sz val="12"/>
        <color rgb="FFFF0000"/>
        <rFont val="Calibri (Body)"/>
      </rPr>
      <t xml:space="preserve"> </t>
    </r>
    <r>
      <rPr>
        <b/>
        <sz val="12"/>
        <color theme="1"/>
        <rFont val="Calibri (Body)"/>
      </rPr>
      <t>Do not exclude systems that are present in your community.</t>
    </r>
  </si>
  <si>
    <t>Summary of Action Ratings by Risk Category</t>
  </si>
  <si>
    <t>Red Flags Within Water-System Specific Answers</t>
  </si>
  <si>
    <t>Current Response -&gt;</t>
  </si>
  <si>
    <r>
      <t xml:space="preserve">If there are several remaining red flags, or your answers include many 4's and 5's, a WSRMP is probably a good idea for managing risks </t>
    </r>
    <r>
      <rPr>
        <b/>
        <sz val="12"/>
        <color theme="4"/>
        <rFont val="Calibri (Body)"/>
      </rPr>
      <t xml:space="preserve">(i.e., "Y" to "Is WSRMP needed?") </t>
    </r>
    <r>
      <rPr>
        <b/>
        <sz val="12"/>
        <color theme="1"/>
        <rFont val="Calibri"/>
        <family val="2"/>
        <scheme val="minor"/>
      </rPr>
      <t>in flow chart above.</t>
    </r>
  </si>
  <si>
    <r>
      <t>If most of the responses are low scores or there are very few red flags, focus on identifying and managing risks in the areas that seem most problematic</t>
    </r>
    <r>
      <rPr>
        <b/>
        <sz val="12"/>
        <color theme="4"/>
        <rFont val="Calibri (Body)"/>
      </rPr>
      <t xml:space="preserve"> (i.e., "N" to "Is WSRMP needed?") </t>
    </r>
    <r>
      <rPr>
        <b/>
        <sz val="12"/>
        <color theme="1"/>
        <rFont val="Calibri"/>
        <family val="2"/>
        <scheme val="minor"/>
      </rPr>
      <t>in flow chart above.</t>
    </r>
  </si>
  <si>
    <t>Non-Potable Water</t>
  </si>
  <si>
    <t>Are decision-making processes consistently followed?</t>
  </si>
  <si>
    <t>Do you have a chartered professional accountant (CPA) responsible for your finances?</t>
  </si>
  <si>
    <t>Do you have an active inflow and infiltration (I&amp;I) management system?</t>
  </si>
  <si>
    <t>Do you have a current, documented occupational health and safety (OH&amp;S) program?</t>
  </si>
  <si>
    <t>Do you have a surface or groundwater at risk of containing pathogens (GARP) drinking water source?</t>
  </si>
  <si>
    <r>
      <rPr>
        <b/>
        <sz val="12"/>
        <color rgb="FFFF0000"/>
        <rFont val="Calibri"/>
        <family val="2"/>
        <scheme val="minor"/>
      </rPr>
      <t>Note:</t>
    </r>
    <r>
      <rPr>
        <sz val="12"/>
        <color rgb="FFFF0000"/>
        <rFont val="Calibri"/>
        <family val="2"/>
        <scheme val="minor"/>
      </rPr>
      <t xml:space="preserve"> The questions in the tool are not comprehensive, particularly with respect to operations. For this tool to function properly, various other topics should be covered. Some example topics are provided here (yellow cells) for consideration.
This tool was developed as a preliminary proof of concept for a screening assessment &amp; was limited in the number and scope of questions that could be developed. A working version of the screening assessment should consider other issues, such as the topics listed to the right. For piloting purposes, risks in these and other potential "gap" areas should be considered in addition to the screening tool questions.</t>
    </r>
  </si>
  <si>
    <t>Are there cross connection control programs in place for the following?  Use the notes field to indicate which one(s).
* Drinking water / sanitary
* Drinking water / storm
* Drinking water / reuse
* Storm / sanitary
* Non-potable / storm
* Non-potable / sanitary</t>
  </si>
  <si>
    <t>Watershed topics:
To include topics for operational/technical questions related to watershed. The BC Source to Tap Screening Tool would provide many of these questions.</t>
  </si>
  <si>
    <t>Drinking water topics:
To include topics for operational/technical questions related to drinking water treatment &amp; supply. The BC Source to Tap Screening Tool would provide many of these questions.</t>
  </si>
  <si>
    <r>
      <t xml:space="preserve">Customer side topics:
Topics would include lead service lines, </t>
    </r>
    <r>
      <rPr>
        <sz val="12"/>
        <color theme="1"/>
        <rFont val="Calibri (Body)"/>
      </rPr>
      <t>private side cross-connection risk, roof leaders.</t>
    </r>
  </si>
  <si>
    <t xml:space="preserve">Wastewater topics:
To include topics for operational/technical questions related to wastewater collection &amp; treatment. </t>
  </si>
  <si>
    <t xml:space="preserve">Stormwater/drainage topics:
To include topics for operational/technical questions related to stormwater collection &amp; treatment. </t>
  </si>
  <si>
    <t>Non-potable topics:
To include topics for operational/technical questions related to non-potable water systems.</t>
  </si>
  <si>
    <t>The Planning Guide explains the purpose of this screening tool and introduces the user to One Water System Risk Management.</t>
  </si>
  <si>
    <t>This process map helps you determine whether you should proceed with the screening tool or skip directly to preparing a Water System Risk Management Plan (WSRMP)</t>
  </si>
  <si>
    <t>Reviewers: Siobhan Robinson</t>
  </si>
  <si>
    <r>
      <rPr>
        <b/>
        <sz val="12"/>
        <color theme="1"/>
        <rFont val="Arial"/>
        <family val="2"/>
      </rPr>
      <t xml:space="preserve">Summary Tab: </t>
    </r>
    <r>
      <rPr>
        <sz val="12"/>
        <color theme="1"/>
        <rFont val="Arial"/>
        <family val="2"/>
      </rPr>
      <t>Summarizes top screening priorities &amp; averages based on various risk categories; this will help the user assess whether they should proceed to a full WSRMP.</t>
    </r>
  </si>
  <si>
    <t>Develop further questions relating to additional topics.</t>
  </si>
  <si>
    <t>Version 2024-05-30 (Final Proof of Concept)</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</si>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</sst>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Calibri"/>
      <family val="2"/>
      <scheme val="minor"/>
    </font>
    <font>
      <sz val="12"/>
      <color rgb="FFFF0000"/>
      <name val="Calibri (Body)"/>
    </font>
    <font>
      <b/>
      <sz val="8"/>
      <color theme="1"/>
      <name val="Calibri (Body)"/>
    </font>
    <font>
      <sz val="8"/>
      <name val="Calibri"/>
      <family val="2"/>
      <scheme val="minor"/>
    </font>
    <font>
      <sz val="14"/>
      <color theme="1"/>
      <name val="Arial"/>
      <family val="2"/>
    </font>
    <font>
      <b/>
      <sz val="12"/>
      <color theme="1"/>
      <name val="Arial"/>
      <family val="2"/>
    </font>
    <font>
      <sz val="12"/>
      <color theme="1"/>
      <name val="Arial"/>
      <family val="2"/>
    </font>
    <font>
      <sz val="12"/>
      <color rgb="FF3F3F76"/>
      <name val="Calibri"/>
      <family val="2"/>
      <scheme val="minor"/>
    </font>
    <font>
      <sz val="12"/>
      <color rgb="FFFF0000"/>
      <name val="Calibri"/>
      <family val="2"/>
      <scheme val="minor"/>
    </font>
    <font>
      <b/>
      <sz val="12"/>
      <color rgb="FFFF0000"/>
      <name val="Arial"/>
      <family val="2"/>
    </font>
    <font>
      <sz val="12"/>
      <color rgb="FF00B050"/>
      <name val="Arial"/>
      <family val="2"/>
    </font>
    <font>
      <sz val="12"/>
      <color theme="1"/>
      <name val="Calibri (Body)"/>
    </font>
    <font>
      <sz val="12"/>
      <color theme="1"/>
      <name val="Calibri"/>
      <family val="2"/>
      <scheme val="minor"/>
    </font>
    <font>
      <sz val="12"/>
      <color theme="0" tint="-0.34998626667073579"/>
      <name val="Calibri"/>
      <family val="2"/>
      <scheme val="minor"/>
    </font>
    <font>
      <u/>
      <sz val="12"/>
      <color rgb="FF0070C0"/>
      <name val="Calibri"/>
      <family val="2"/>
      <scheme val="minor"/>
    </font>
    <font>
      <b/>
      <sz val="12"/>
      <color rgb="FF0070C0"/>
      <name val="Calibri"/>
      <family val="2"/>
      <scheme val="minor"/>
    </font>
    <font>
      <b/>
      <sz val="12"/>
      <color rgb="FFFF0000"/>
      <name val="Calibri (Body)"/>
    </font>
    <font>
      <b/>
      <i/>
      <sz val="12"/>
      <color theme="1"/>
      <name val="Calibri"/>
      <family val="2"/>
      <scheme val="minor"/>
    </font>
    <font>
      <b/>
      <i/>
      <sz val="12"/>
      <color theme="4"/>
      <name val="Calibri (Body)"/>
    </font>
    <font>
      <b/>
      <sz val="12"/>
      <color theme="1"/>
      <name val="Calibri (Body)"/>
    </font>
    <font>
      <b/>
      <sz val="12"/>
      <color rgb="FFFF0000"/>
      <name val="Calibri"/>
      <family val="2"/>
      <scheme val="minor"/>
    </font>
    <font>
      <b/>
      <sz val="12"/>
      <color theme="4"/>
      <name val="Calibri (Body)"/>
    </font>
  </fonts>
  <fills count="1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C99"/>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7" borderId="4" applyNumberFormat="0" applyAlignment="0" applyProtection="0"/>
    <xf numFmtId="9" fontId="13" fillId="0" borderId="0" applyFont="0" applyFill="0" applyBorder="0" applyAlignment="0" applyProtection="0"/>
  </cellStyleXfs>
  <cellXfs count="54">
    <xf numFmtId="0" fontId="0" fillId="0" borderId="0" xfId="0"/>
    <xf numFmtId="0" fontId="0" fillId="0" borderId="0" xfId="0" applyAlignment="1">
      <alignment wrapText="1"/>
    </xf>
    <xf numFmtId="0" fontId="1" fillId="0" borderId="0" xfId="0" applyFont="1" applyAlignment="1">
      <alignment wrapText="1"/>
    </xf>
    <xf numFmtId="0" fontId="1" fillId="2" borderId="0" xfId="0" applyFont="1" applyFill="1" applyAlignment="1">
      <alignment wrapText="1"/>
    </xf>
    <xf numFmtId="0" fontId="1" fillId="3" borderId="0" xfId="0" applyFont="1" applyFill="1" applyAlignment="1">
      <alignment wrapText="1"/>
    </xf>
    <xf numFmtId="0" fontId="1" fillId="0" borderId="0" xfId="0" applyFont="1"/>
    <xf numFmtId="0" fontId="1" fillId="0" borderId="0" xfId="0" applyFont="1" applyAlignment="1">
      <alignment horizontal="center" wrapText="1"/>
    </xf>
    <xf numFmtId="0" fontId="0" fillId="4" borderId="0" xfId="0" applyFill="1" applyAlignment="1">
      <alignment wrapText="1"/>
    </xf>
    <xf numFmtId="0" fontId="0" fillId="0" borderId="0" xfId="0" applyAlignment="1">
      <alignment horizontal="left" wrapText="1" indent="1"/>
    </xf>
    <xf numFmtId="0" fontId="7" fillId="0" borderId="0" xfId="0" applyFont="1" applyAlignment="1">
      <alignment wrapText="1"/>
    </xf>
    <xf numFmtId="0" fontId="6" fillId="5" borderId="0" xfId="0" applyFont="1" applyFill="1" applyAlignment="1">
      <alignment wrapText="1"/>
    </xf>
    <xf numFmtId="0" fontId="6" fillId="0" borderId="2" xfId="0" applyFont="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5" fillId="6" borderId="1" xfId="0" applyFont="1" applyFill="1" applyBorder="1" applyAlignment="1">
      <alignment wrapText="1"/>
    </xf>
    <xf numFmtId="0" fontId="9" fillId="0" borderId="0" xfId="0" applyFont="1"/>
    <xf numFmtId="0" fontId="1" fillId="8" borderId="0" xfId="0" applyFont="1" applyFill="1"/>
    <xf numFmtId="0" fontId="1" fillId="8" borderId="0" xfId="0" applyFont="1" applyFill="1" applyAlignment="1">
      <alignment textRotation="90"/>
    </xf>
    <xf numFmtId="0" fontId="1" fillId="8" borderId="0" xfId="0" applyFont="1" applyFill="1" applyAlignment="1">
      <alignment wrapText="1"/>
    </xf>
    <xf numFmtId="0" fontId="0" fillId="8" borderId="0" xfId="0" applyFill="1"/>
    <xf numFmtId="0" fontId="10" fillId="5" borderId="0" xfId="0" applyFont="1" applyFill="1" applyAlignment="1">
      <alignment wrapText="1"/>
    </xf>
    <xf numFmtId="0" fontId="1" fillId="0" borderId="5" xfId="0" applyFont="1" applyBorder="1"/>
    <xf numFmtId="0" fontId="1" fillId="0" borderId="5" xfId="0" applyFont="1" applyBorder="1" applyAlignment="1">
      <alignment horizontal="center" wrapText="1"/>
    </xf>
    <xf numFmtId="0" fontId="1" fillId="8" borderId="5" xfId="0" applyFont="1" applyFill="1" applyBorder="1"/>
    <xf numFmtId="0" fontId="0" fillId="0" borderId="5" xfId="0" applyBorder="1"/>
    <xf numFmtId="0" fontId="0" fillId="8" borderId="5" xfId="0" applyFill="1" applyBorder="1"/>
    <xf numFmtId="0" fontId="1" fillId="8" borderId="5" xfId="0" applyFont="1" applyFill="1" applyBorder="1" applyAlignment="1">
      <alignment textRotation="90"/>
    </xf>
    <xf numFmtId="0" fontId="1" fillId="0" borderId="5" xfId="0" applyFont="1" applyBorder="1" applyAlignment="1">
      <alignment wrapText="1"/>
    </xf>
    <xf numFmtId="0" fontId="0" fillId="0" borderId="5" xfId="0" applyBorder="1" applyAlignment="1">
      <alignment wrapText="1"/>
    </xf>
    <xf numFmtId="0" fontId="14" fillId="0" borderId="0" xfId="0" applyFont="1" applyAlignment="1">
      <alignment wrapText="1"/>
    </xf>
    <xf numFmtId="0" fontId="15" fillId="0" borderId="0" xfId="0" applyFont="1"/>
    <xf numFmtId="0" fontId="9" fillId="0" borderId="0" xfId="0" applyFont="1" applyAlignment="1">
      <alignment wrapText="1"/>
    </xf>
    <xf numFmtId="0" fontId="0" fillId="0" borderId="0" xfId="0" applyAlignment="1">
      <alignment horizontal="right" wrapText="1"/>
    </xf>
    <xf numFmtId="0" fontId="18" fillId="0" borderId="0" xfId="0" applyFont="1" applyAlignment="1">
      <alignment wrapText="1"/>
    </xf>
    <xf numFmtId="0" fontId="0" fillId="0" borderId="8" xfId="0" applyBorder="1" applyAlignment="1">
      <alignment wrapText="1"/>
    </xf>
    <xf numFmtId="0" fontId="0" fillId="0" borderId="9" xfId="0" applyBorder="1" applyAlignment="1">
      <alignment wrapText="1"/>
    </xf>
    <xf numFmtId="0" fontId="0" fillId="0" borderId="8" xfId="0" applyBorder="1"/>
    <xf numFmtId="9" fontId="0" fillId="0" borderId="9" xfId="2" applyFont="1" applyBorder="1"/>
    <xf numFmtId="0" fontId="0" fillId="0" borderId="10" xfId="0" applyBorder="1"/>
    <xf numFmtId="9" fontId="0" fillId="0" borderId="11" xfId="2" applyFont="1" applyBorder="1"/>
    <xf numFmtId="0" fontId="1" fillId="0" borderId="6" xfId="0" applyFont="1" applyBorder="1" applyAlignment="1">
      <alignment wrapText="1"/>
    </xf>
    <xf numFmtId="0" fontId="1" fillId="0" borderId="7" xfId="0" applyFont="1" applyBorder="1" applyAlignment="1">
      <alignment wrapText="1"/>
    </xf>
    <xf numFmtId="0" fontId="16" fillId="9" borderId="0" xfId="0" applyFont="1" applyFill="1" applyAlignment="1">
      <alignment horizontal="left" wrapText="1"/>
    </xf>
    <xf numFmtId="0" fontId="1" fillId="0" borderId="0" xfId="0" applyFont="1" applyAlignment="1">
      <alignment horizontal="center" wrapText="1"/>
    </xf>
    <xf numFmtId="0" fontId="8" fillId="7" borderId="4" xfId="1" applyProtection="1">
      <protection locked="0"/>
    </xf>
    <xf numFmtId="0" fontId="1" fillId="8" borderId="5" xfId="0" applyFont="1" applyFill="1" applyBorder="1" applyAlignment="1" applyProtection="1">
      <alignment wrapText="1"/>
      <protection locked="0"/>
    </xf>
    <xf numFmtId="0" fontId="1" fillId="8" borderId="0" xfId="0" applyFont="1" applyFill="1" applyProtection="1">
      <protection locked="0"/>
    </xf>
    <xf numFmtId="0" fontId="1" fillId="8" borderId="0" xfId="0" applyFont="1" applyFill="1" applyAlignment="1" applyProtection="1">
      <alignment wrapText="1"/>
      <protection locked="0"/>
    </xf>
    <xf numFmtId="0" fontId="0" fillId="0" borderId="5" xfId="0" applyBorder="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0" fontId="0" fillId="8" borderId="0" xfId="0" applyFill="1" applyProtection="1">
      <protection locked="0"/>
    </xf>
    <xf numFmtId="0" fontId="0" fillId="8" borderId="5" xfId="0" applyFill="1" applyBorder="1" applyAlignment="1" applyProtection="1">
      <alignment wrapText="1"/>
      <protection locked="0"/>
    </xf>
    <xf numFmtId="0" fontId="0" fillId="8" borderId="0" xfId="0" applyFill="1" applyAlignment="1" applyProtection="1">
      <alignment wrapText="1"/>
      <protection locked="0"/>
    </xf>
  </cellXfs>
  <cellStyles count="3">
    <cellStyle name="Input" xfId="1" builtinId="20"/>
    <cellStyle name="Normal" xfId="0" builtinId="0"/>
    <cellStyle name="Percent" xfId="2" builtinId="5"/>
  </cellStyles>
  <dxfs count="13">
    <dxf>
      <font>
        <color rgb="FF9C0006"/>
      </font>
      <fill>
        <patternFill>
          <bgColor rgb="FFFFC7CE"/>
        </patternFill>
      </fill>
    </dxf>
    <dxf>
      <font>
        <strike val="0"/>
        <color theme="4" tint="0.39994506668294322"/>
      </font>
    </dxf>
    <dxf>
      <font>
        <strike val="0"/>
        <color theme="0" tint="-0.14996795556505021"/>
      </font>
    </dxf>
    <dxf>
      <font>
        <strike val="0"/>
        <color rgb="FFC00000"/>
      </font>
    </dxf>
    <dxf>
      <font>
        <strike val="0"/>
        <color theme="5"/>
      </font>
    </dxf>
    <dxf>
      <font>
        <strike val="0"/>
        <color theme="7"/>
      </font>
    </dxf>
    <dxf>
      <font>
        <strike val="0"/>
        <color rgb="FF92D050"/>
      </font>
    </dxf>
    <dxf>
      <font>
        <strike val="0"/>
        <color rgb="FF00B050"/>
      </font>
    </dxf>
    <dxf>
      <font>
        <strike val="0"/>
        <color theme="4" tint="0.39994506668294322"/>
      </font>
    </dxf>
    <dxf>
      <font>
        <strike val="0"/>
        <color theme="0" tint="-0.14996795556505021"/>
      </font>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s>
  <tableStyles count="0" defaultTableStyle="TableStyleMedium2" defaultPivotStyle="PivotStyleLight16"/>
  <colors>
    <mruColors>
      <color rgb="FFDBF5DF"/>
      <color rgb="FFC4FF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161503</xdr:colOff>
      <xdr:row>3</xdr:row>
      <xdr:rowOff>220231</xdr:rowOff>
    </xdr:from>
    <xdr:to>
      <xdr:col>7</xdr:col>
      <xdr:colOff>974597</xdr:colOff>
      <xdr:row>19</xdr:row>
      <xdr:rowOff>17725</xdr:rowOff>
    </xdr:to>
    <xdr:pic>
      <xdr:nvPicPr>
        <xdr:cNvPr id="2" name="Picture 1">
          <a:extLst>
            <a:ext uri="{FF2B5EF4-FFF2-40B4-BE49-F238E27FC236}">
              <a16:creationId xmlns:a16="http://schemas.microsoft.com/office/drawing/2014/main" id="{046165F0-C709-A6B5-5983-20EF468F61AA}"/>
            </a:ext>
          </a:extLst>
        </xdr:cNvPr>
        <xdr:cNvPicPr>
          <a:picLocks noChangeAspect="1"/>
        </xdr:cNvPicPr>
      </xdr:nvPicPr>
      <xdr:blipFill>
        <a:blip xmlns:r="http://schemas.openxmlformats.org/officeDocument/2006/relationships" r:embed="rId1"/>
        <a:stretch>
          <a:fillRect/>
        </a:stretch>
      </xdr:blipFill>
      <xdr:spPr>
        <a:xfrm>
          <a:off x="9249711" y="1747167"/>
          <a:ext cx="7772400" cy="5149113"/>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579436</xdr:colOff>
      <xdr:row>0</xdr:row>
      <xdr:rowOff>23813</xdr:rowOff>
    </xdr:from>
    <xdr:to>
      <xdr:col>1</xdr:col>
      <xdr:colOff>3794124</xdr:colOff>
      <xdr:row>2</xdr:row>
      <xdr:rowOff>1063626</xdr:rowOff>
    </xdr:to>
    <xdr:sp macro="" textlink="">
      <xdr:nvSpPr>
        <xdr:cNvPr id="3" name="Rounded Rectangular Callout 2">
          <a:extLst>
            <a:ext uri="{FF2B5EF4-FFF2-40B4-BE49-F238E27FC236}">
              <a16:creationId xmlns:a16="http://schemas.microsoft.com/office/drawing/2014/main" id="{E7186F55-AC0D-8710-AC68-8AEEAE748CA6}"/>
            </a:ext>
          </a:extLst>
        </xdr:cNvPr>
        <xdr:cNvSpPr/>
      </xdr:nvSpPr>
      <xdr:spPr>
        <a:xfrm>
          <a:off x="579436" y="23813"/>
          <a:ext cx="3214688" cy="1246188"/>
        </a:xfrm>
        <a:prstGeom prst="wedgeRoundRectCallout">
          <a:avLst>
            <a:gd name="adj1" fmla="val -62662"/>
            <a:gd name="adj2" fmla="val -46591"/>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a:solidFill>
                <a:schemeClr val="tx1"/>
              </a:solidFill>
            </a:rPr>
            <a:t>• </a:t>
          </a:r>
          <a:r>
            <a:rPr lang="en-US" sz="1100">
              <a:solidFill>
                <a:schemeClr val="accent5"/>
              </a:solidFill>
            </a:rPr>
            <a:t>Select</a:t>
          </a:r>
          <a:r>
            <a:rPr lang="en-US" sz="1100" baseline="0">
              <a:solidFill>
                <a:schemeClr val="accent5"/>
              </a:solidFill>
            </a:rPr>
            <a:t> Response </a:t>
          </a:r>
          <a:r>
            <a:rPr lang="en-US" sz="1100" baseline="0">
              <a:solidFill>
                <a:schemeClr val="dk1"/>
              </a:solidFill>
            </a:rPr>
            <a:t>for each water system which is applicable to a given question.</a:t>
          </a:r>
        </a:p>
        <a:p>
          <a:pPr algn="l"/>
          <a:r>
            <a:rPr lang="en-US" sz="1100">
              <a:solidFill>
                <a:schemeClr val="tx1"/>
              </a:solidFill>
            </a:rPr>
            <a:t>• </a:t>
          </a:r>
          <a:r>
            <a:rPr lang="en-US" sz="1100" baseline="0">
              <a:solidFill>
                <a:schemeClr val="bg1">
                  <a:lumMod val="75000"/>
                </a:schemeClr>
              </a:solidFill>
            </a:rPr>
            <a:t>N/A </a:t>
          </a:r>
          <a:r>
            <a:rPr lang="en-US" sz="1100" baseline="0">
              <a:solidFill>
                <a:schemeClr val="dk1"/>
              </a:solidFill>
            </a:rPr>
            <a:t>indicates the question isn't active for this water system.</a:t>
          </a:r>
        </a:p>
        <a:p>
          <a:pPr algn="l"/>
          <a:r>
            <a:rPr lang="en-US" sz="1100">
              <a:solidFill>
                <a:schemeClr val="tx1"/>
              </a:solidFill>
            </a:rPr>
            <a:t>• </a:t>
          </a:r>
          <a:r>
            <a:rPr lang="en-US" sz="1100" b="1" baseline="0">
              <a:solidFill>
                <a:schemeClr val="dk1"/>
              </a:solidFill>
            </a:rPr>
            <a:t>Note: </a:t>
          </a:r>
          <a:r>
            <a:rPr lang="en-US" sz="1100" baseline="0">
              <a:solidFill>
                <a:schemeClr val="dk1"/>
              </a:solidFill>
            </a:rPr>
            <a:t>0's in dropdowns aren't valid answers; they allow different-length sets of answers.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552173</xdr:colOff>
      <xdr:row>19</xdr:row>
      <xdr:rowOff>410186</xdr:rowOff>
    </xdr:from>
    <xdr:to>
      <xdr:col>27</xdr:col>
      <xdr:colOff>591615</xdr:colOff>
      <xdr:row>26</xdr:row>
      <xdr:rowOff>189317</xdr:rowOff>
    </xdr:to>
    <xdr:sp macro="" textlink="">
      <xdr:nvSpPr>
        <xdr:cNvPr id="3" name="Rounded Rectangular Callout 2">
          <a:extLst>
            <a:ext uri="{FF2B5EF4-FFF2-40B4-BE49-F238E27FC236}">
              <a16:creationId xmlns:a16="http://schemas.microsoft.com/office/drawing/2014/main" id="{C052724E-2D6F-6546-92B5-4F4B36C0745A}"/>
            </a:ext>
          </a:extLst>
        </xdr:cNvPr>
        <xdr:cNvSpPr/>
      </xdr:nvSpPr>
      <xdr:spPr>
        <a:xfrm>
          <a:off x="13725465" y="9031987"/>
          <a:ext cx="3384038" cy="1490870"/>
        </a:xfrm>
        <a:prstGeom prst="wedgeRoundRectCallout">
          <a:avLst>
            <a:gd name="adj1" fmla="val -62662"/>
            <a:gd name="adj2" fmla="val -46591"/>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a:solidFill>
                <a:schemeClr val="tx1"/>
              </a:solidFill>
            </a:rPr>
            <a:t>Once you have answered a few questions in each Risk Category,</a:t>
          </a:r>
          <a:r>
            <a:rPr lang="en-US" sz="1100" baseline="0">
              <a:solidFill>
                <a:schemeClr val="tx1"/>
              </a:solidFill>
            </a:rPr>
            <a:t> this table will begin to populate.</a:t>
          </a:r>
        </a:p>
        <a:p>
          <a:pPr algn="l"/>
          <a:br>
            <a:rPr lang="en-US" sz="1100">
              <a:solidFill>
                <a:schemeClr val="tx1"/>
              </a:solidFill>
            </a:rPr>
          </a:br>
          <a:r>
            <a:rPr lang="en-US" sz="1100">
              <a:solidFill>
                <a:schemeClr val="tx1"/>
              </a:solidFill>
            </a:rPr>
            <a:t>• </a:t>
          </a:r>
          <a:r>
            <a:rPr lang="en-US" sz="1100" b="1">
              <a:solidFill>
                <a:schemeClr val="tx1"/>
              </a:solidFill>
            </a:rPr>
            <a:t>Average Score </a:t>
          </a:r>
          <a:r>
            <a:rPr lang="en-US" sz="1100">
              <a:solidFill>
                <a:schemeClr val="tx1"/>
              </a:solidFill>
            </a:rPr>
            <a:t>is the</a:t>
          </a:r>
          <a:r>
            <a:rPr lang="en-US" sz="1100" baseline="0">
              <a:solidFill>
                <a:schemeClr val="tx1"/>
              </a:solidFill>
            </a:rPr>
            <a:t> average score (out of 5) in a given risk category, for questions answered.</a:t>
          </a:r>
        </a:p>
        <a:p>
          <a:pPr algn="l"/>
          <a:r>
            <a:rPr lang="en-US" sz="1100">
              <a:solidFill>
                <a:schemeClr val="tx1"/>
              </a:solidFill>
            </a:rPr>
            <a:t>• </a:t>
          </a:r>
          <a:r>
            <a:rPr lang="en-US" sz="1100" b="1">
              <a:solidFill>
                <a:schemeClr val="tx1"/>
              </a:solidFill>
            </a:rPr>
            <a:t>Fraction of 4's and 5's </a:t>
          </a:r>
          <a:r>
            <a:rPr lang="en-US" sz="1100">
              <a:solidFill>
                <a:schemeClr val="tx1"/>
              </a:solidFill>
            </a:rPr>
            <a:t>is the fraction of all questions assigned</a:t>
          </a:r>
          <a:r>
            <a:rPr lang="en-US" sz="1100" baseline="0">
              <a:solidFill>
                <a:schemeClr val="tx1"/>
              </a:solidFill>
            </a:rPr>
            <a:t> a 4 or 5 in a given risk category.</a:t>
          </a:r>
          <a:endParaRPr lang="en-US" sz="1100" baseline="0">
            <a:solidFill>
              <a:schemeClr val="dk1"/>
            </a:solidFill>
          </a:endParaRPr>
        </a:p>
      </xdr:txBody>
    </xdr:sp>
    <xdr:clientData/>
  </xdr:twoCellAnchor>
  <xdr:twoCellAnchor>
    <xdr:from>
      <xdr:col>2</xdr:col>
      <xdr:colOff>449627</xdr:colOff>
      <xdr:row>1</xdr:row>
      <xdr:rowOff>134100</xdr:rowOff>
    </xdr:from>
    <xdr:to>
      <xdr:col>5</xdr:col>
      <xdr:colOff>354968</xdr:colOff>
      <xdr:row>5</xdr:row>
      <xdr:rowOff>7889</xdr:rowOff>
    </xdr:to>
    <xdr:sp macro="" textlink="">
      <xdr:nvSpPr>
        <xdr:cNvPr id="4" name="Rounded Rectangular Callout 3">
          <a:extLst>
            <a:ext uri="{FF2B5EF4-FFF2-40B4-BE49-F238E27FC236}">
              <a16:creationId xmlns:a16="http://schemas.microsoft.com/office/drawing/2014/main" id="{433844F3-A9D8-AF49-A1A2-F4388D03BF0C}"/>
            </a:ext>
          </a:extLst>
        </xdr:cNvPr>
        <xdr:cNvSpPr/>
      </xdr:nvSpPr>
      <xdr:spPr>
        <a:xfrm>
          <a:off x="6097577" y="347081"/>
          <a:ext cx="2413789" cy="946584"/>
        </a:xfrm>
        <a:prstGeom prst="wedgeRoundRectCallout">
          <a:avLst>
            <a:gd name="adj1" fmla="val -62662"/>
            <a:gd name="adj2" fmla="val -46591"/>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sz="1100">
              <a:solidFill>
                <a:schemeClr val="tx1"/>
              </a:solidFill>
            </a:rPr>
            <a:t>If</a:t>
          </a:r>
          <a:r>
            <a:rPr lang="en-US" sz="1100" baseline="0">
              <a:solidFill>
                <a:schemeClr val="tx1"/>
              </a:solidFill>
            </a:rPr>
            <a:t> your answer to any of these questions, for any water system, is considered a "red flag", it will be highlighted here as "</a:t>
          </a:r>
          <a:r>
            <a:rPr lang="en-US" sz="1100" baseline="0">
              <a:solidFill>
                <a:srgbClr val="FF0000"/>
              </a:solidFill>
            </a:rPr>
            <a:t>FLAG</a:t>
          </a:r>
          <a:r>
            <a:rPr lang="en-US" sz="1100" baseline="0">
              <a:solidFill>
                <a:schemeClr val="tx1"/>
              </a:solidFill>
            </a:rPr>
            <a:t>"</a:t>
          </a:r>
          <a:endParaRPr lang="en-US" sz="1100" baseline="0">
            <a:solidFill>
              <a:schemeClr val="dk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65DC2E-D538-3548-A7B6-8DA7ABFF10DC}" name="Table4" displayName="Table4" ref="A12:C19" totalsRowShown="0">
  <autoFilter ref="A12:C19" xr:uid="{8F65DC2E-D538-3548-A7B6-8DA7ABFF10DC}"/>
  <tableColumns count="3">
    <tableColumn id="1" xr3:uid="{EBBD21D5-63E4-8E46-837C-908A9D09CAAC}" name="Code"/>
    <tableColumn id="2" xr3:uid="{D593BD9D-BA29-F443-83D7-0A028CA27C59}" name="Water System" dataDxfId="12"/>
    <tableColumn id="3" xr3:uid="{D976505F-BD39-7E4C-94DC-1321A50EB786}" name="Include?" dataCellStyle="Inpu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7E4C-173A-AB4B-8D4E-CD1CD3E24831}">
  <sheetPr>
    <tabColor rgb="FFFF0000"/>
  </sheetPr>
  <dimension ref="A1:A20"/>
  <sheetViews>
    <sheetView zoomScaleNormal="100" workbookViewId="0">
      <selection activeCell="A3" sqref="A3"/>
    </sheetView>
  </sheetViews>
  <sheetFormatPr baseColWidth="10" defaultColWidth="11" defaultRowHeight="16" x14ac:dyDescent="0.2"/>
  <cols>
    <col min="1" max="1" width="73" style="9" customWidth="1"/>
  </cols>
  <sheetData>
    <row r="1" spans="1:1" ht="19" x14ac:dyDescent="0.2">
      <c r="A1" s="14" t="s">
        <v>293</v>
      </c>
    </row>
    <row r="2" spans="1:1" ht="17" x14ac:dyDescent="0.2">
      <c r="A2" s="11" t="s">
        <v>443</v>
      </c>
    </row>
    <row r="3" spans="1:1" ht="17" x14ac:dyDescent="0.2">
      <c r="A3" s="12" t="s">
        <v>292</v>
      </c>
    </row>
    <row r="4" spans="1:1" ht="17" x14ac:dyDescent="0.2">
      <c r="A4" s="12" t="s">
        <v>295</v>
      </c>
    </row>
    <row r="5" spans="1:1" ht="18" thickBot="1" x14ac:dyDescent="0.25">
      <c r="A5" s="13" t="s">
        <v>440</v>
      </c>
    </row>
    <row r="7" spans="1:1" ht="17" x14ac:dyDescent="0.2">
      <c r="A7" s="20" t="s">
        <v>317</v>
      </c>
    </row>
    <row r="8" spans="1:1" ht="17" x14ac:dyDescent="0.2">
      <c r="A8" s="9" t="s">
        <v>319</v>
      </c>
    </row>
    <row r="9" spans="1:1" ht="51" x14ac:dyDescent="0.2">
      <c r="A9" s="9" t="s">
        <v>320</v>
      </c>
    </row>
    <row r="10" spans="1:1" ht="34" x14ac:dyDescent="0.2">
      <c r="A10" s="9" t="s">
        <v>321</v>
      </c>
    </row>
    <row r="12" spans="1:1" ht="17" x14ac:dyDescent="0.2">
      <c r="A12" s="10" t="s">
        <v>316</v>
      </c>
    </row>
    <row r="13" spans="1:1" ht="17" x14ac:dyDescent="0.2">
      <c r="A13" s="9" t="s">
        <v>318</v>
      </c>
    </row>
    <row r="14" spans="1:1" ht="68" x14ac:dyDescent="0.2">
      <c r="A14" s="9" t="s">
        <v>322</v>
      </c>
    </row>
    <row r="15" spans="1:1" ht="51" x14ac:dyDescent="0.2">
      <c r="A15" s="9" t="s">
        <v>441</v>
      </c>
    </row>
    <row r="17" spans="1:1" ht="17" x14ac:dyDescent="0.2">
      <c r="A17" s="10" t="s">
        <v>294</v>
      </c>
    </row>
    <row r="18" spans="1:1" ht="17" x14ac:dyDescent="0.2">
      <c r="A18" s="9" t="s">
        <v>442</v>
      </c>
    </row>
    <row r="19" spans="1:1" ht="34" x14ac:dyDescent="0.2">
      <c r="A19" s="9" t="s">
        <v>348</v>
      </c>
    </row>
    <row r="20" spans="1:1" ht="17" x14ac:dyDescent="0.2">
      <c r="A20" s="9" t="s">
        <v>223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0D39-129D-A449-9CEE-3C6E24815C16}">
  <sheetPr>
    <tabColor rgb="FFFF0000"/>
  </sheetPr>
  <dimension ref="A1:O139"/>
  <sheetViews>
    <sheetView zoomScale="87" zoomScaleNormal="100" workbookViewId="0">
      <pane ySplit="1" topLeftCell="A2" activePane="bottomLeft" state="frozen"/>
      <selection pane="bottomLeft" activeCell="F91" sqref="F91"/>
    </sheetView>
  </sheetViews>
  <sheetFormatPr baseColWidth="10" defaultColWidth="11" defaultRowHeight="16" x14ac:dyDescent="0.2"/>
  <cols>
    <col min="2" max="3" width="14.1640625" customWidth="1"/>
    <col min="4" max="4" width="23" customWidth="1"/>
    <col min="5" max="5" width="18.33203125" style="1" customWidth="1"/>
    <col min="6" max="6" width="31.6640625" style="1" customWidth="1"/>
    <col min="8" max="8" width="7" style="1" customWidth="1"/>
    <col min="9" max="9" width="7.1640625" style="1" customWidth="1"/>
    <col min="10" max="13" width="5.83203125" style="1" customWidth="1"/>
    <col min="14" max="14" width="35" style="1" customWidth="1"/>
    <col min="15" max="15" width="37" style="1" customWidth="1"/>
  </cols>
  <sheetData>
    <row r="1" spans="1:15" s="2" customFormat="1" ht="126" x14ac:dyDescent="0.2">
      <c r="A1" s="2" t="s">
        <v>213</v>
      </c>
      <c r="B1" s="2" t="s">
        <v>212</v>
      </c>
      <c r="C1" s="2" t="s">
        <v>303</v>
      </c>
      <c r="D1" s="2" t="s">
        <v>300</v>
      </c>
      <c r="E1" s="1" t="s">
        <v>444</v>
      </c>
      <c r="F1" s="2" t="s">
        <v>0</v>
      </c>
      <c r="G1" s="2" t="s">
        <v>302</v>
      </c>
      <c r="H1" s="2" t="s">
        <v>304</v>
      </c>
      <c r="I1" s="2" t="s">
        <v>5</v>
      </c>
      <c r="J1" s="2" t="s">
        <v>6</v>
      </c>
      <c r="K1" s="2" t="s">
        <v>7</v>
      </c>
      <c r="L1" s="2" t="s">
        <v>10</v>
      </c>
      <c r="M1" s="2" t="s">
        <v>351</v>
      </c>
      <c r="N1" s="4" t="s">
        <v>1</v>
      </c>
      <c r="O1" s="3" t="s">
        <v>2</v>
      </c>
    </row>
    <row r="2" spans="1:15" ht="51" x14ac:dyDescent="0.2">
      <c r="A2" t="s">
        <v>219</v>
      </c>
      <c r="B2" t="s">
        <v>3</v>
      </c>
      <c r="C2" t="str">
        <f>LEFT(B2,3)</f>
        <v>Org</v>
      </c>
      <c r="D2" s="1" t="s">
        <v>246</v>
      </c>
      <c r="F2" s="1" t="s">
        <v>162</v>
      </c>
      <c r="G2">
        <f>ROW()</f>
        <v>2</v>
      </c>
      <c r="H2" s="1" t="s">
        <v>305</v>
      </c>
      <c r="O2" s="1" t="s">
        <v>11</v>
      </c>
    </row>
    <row r="3" spans="1:15" ht="68" x14ac:dyDescent="0.2">
      <c r="A3" t="s">
        <v>218</v>
      </c>
      <c r="B3" t="s">
        <v>3</v>
      </c>
      <c r="C3" t="str">
        <f t="shared" ref="C3:C66" si="0">LEFT(B3,3)</f>
        <v>Org</v>
      </c>
      <c r="D3">
        <v>0</v>
      </c>
      <c r="F3" s="1" t="s">
        <v>371</v>
      </c>
      <c r="G3">
        <f>ROW()</f>
        <v>3</v>
      </c>
      <c r="H3" s="1" t="s">
        <v>305</v>
      </c>
      <c r="I3" s="1" t="s">
        <v>349</v>
      </c>
      <c r="J3" s="1" t="s">
        <v>163</v>
      </c>
      <c r="K3" s="1" t="s">
        <v>164</v>
      </c>
      <c r="L3" s="1" t="s">
        <v>165</v>
      </c>
      <c r="M3" s="1" t="s">
        <v>196</v>
      </c>
      <c r="O3" s="1" t="s">
        <v>12</v>
      </c>
    </row>
    <row r="4" spans="1:15" ht="170" x14ac:dyDescent="0.2">
      <c r="A4" t="s">
        <v>219</v>
      </c>
      <c r="B4" t="s">
        <v>3</v>
      </c>
      <c r="C4" t="str">
        <f t="shared" si="0"/>
        <v>Org</v>
      </c>
      <c r="F4" s="1" t="s">
        <v>166</v>
      </c>
      <c r="G4">
        <f>ROW()</f>
        <v>4</v>
      </c>
      <c r="H4" s="1" t="s">
        <v>305</v>
      </c>
      <c r="O4" s="1" t="s">
        <v>13</v>
      </c>
    </row>
    <row r="5" spans="1:15" ht="51" x14ac:dyDescent="0.2">
      <c r="A5" t="s">
        <v>218</v>
      </c>
      <c r="B5" t="s">
        <v>3</v>
      </c>
      <c r="C5" t="str">
        <f t="shared" si="0"/>
        <v>Org</v>
      </c>
      <c r="D5" t="s">
        <v>246</v>
      </c>
      <c r="F5" s="1" t="s">
        <v>425</v>
      </c>
      <c r="G5">
        <f>ROW()</f>
        <v>5</v>
      </c>
      <c r="H5" s="1" t="s">
        <v>305</v>
      </c>
      <c r="I5" s="1" t="s">
        <v>8</v>
      </c>
      <c r="J5" s="1" t="s">
        <v>198</v>
      </c>
      <c r="K5" s="1" t="s">
        <v>9</v>
      </c>
      <c r="L5" s="1" t="s">
        <v>196</v>
      </c>
      <c r="N5" s="1" t="s">
        <v>107</v>
      </c>
      <c r="O5" s="1" t="s">
        <v>167</v>
      </c>
    </row>
    <row r="6" spans="1:15" ht="119" x14ac:dyDescent="0.2">
      <c r="A6" t="s">
        <v>218</v>
      </c>
      <c r="B6" t="s">
        <v>3</v>
      </c>
      <c r="C6" t="str">
        <f t="shared" si="0"/>
        <v>Org</v>
      </c>
      <c r="D6" t="s">
        <v>246</v>
      </c>
      <c r="F6" s="1" t="s">
        <v>26</v>
      </c>
      <c r="G6">
        <f>ROW()</f>
        <v>6</v>
      </c>
      <c r="H6" s="1" t="s">
        <v>305</v>
      </c>
      <c r="I6" s="1" t="s">
        <v>27</v>
      </c>
      <c r="J6" s="1" t="s">
        <v>28</v>
      </c>
      <c r="K6" s="1" t="s">
        <v>9</v>
      </c>
      <c r="L6" s="1" t="s">
        <v>196</v>
      </c>
      <c r="N6" s="1" t="s">
        <v>25</v>
      </c>
      <c r="O6" s="1" t="s">
        <v>14</v>
      </c>
    </row>
    <row r="7" spans="1:15" ht="51" x14ac:dyDescent="0.2">
      <c r="A7" t="s">
        <v>219</v>
      </c>
      <c r="B7" t="s">
        <v>3</v>
      </c>
      <c r="C7" t="str">
        <f t="shared" si="0"/>
        <v>Org</v>
      </c>
      <c r="F7" s="1" t="s">
        <v>168</v>
      </c>
      <c r="G7">
        <f>ROW()</f>
        <v>7</v>
      </c>
      <c r="H7" s="1" t="s">
        <v>305</v>
      </c>
      <c r="N7" s="1" t="s">
        <v>108</v>
      </c>
      <c r="O7" s="1" t="s">
        <v>15</v>
      </c>
    </row>
    <row r="8" spans="1:15" ht="51" x14ac:dyDescent="0.2">
      <c r="A8" t="s">
        <v>219</v>
      </c>
      <c r="B8" t="s">
        <v>3</v>
      </c>
      <c r="C8" t="str">
        <f t="shared" si="0"/>
        <v>Org</v>
      </c>
      <c r="F8" s="1" t="s">
        <v>168</v>
      </c>
      <c r="G8">
        <f>ROW()</f>
        <v>8</v>
      </c>
      <c r="H8" s="1" t="s">
        <v>305</v>
      </c>
      <c r="N8" s="1" t="s">
        <v>109</v>
      </c>
      <c r="O8" s="1" t="s">
        <v>16</v>
      </c>
    </row>
    <row r="9" spans="1:15" ht="51" x14ac:dyDescent="0.2">
      <c r="A9" t="s">
        <v>218</v>
      </c>
      <c r="B9" t="s">
        <v>3</v>
      </c>
      <c r="C9" t="str">
        <f t="shared" si="0"/>
        <v>Org</v>
      </c>
      <c r="D9" t="s">
        <v>247</v>
      </c>
      <c r="F9" s="1" t="s">
        <v>21</v>
      </c>
      <c r="G9">
        <f>ROW()</f>
        <v>9</v>
      </c>
      <c r="H9" s="1" t="s">
        <v>305</v>
      </c>
      <c r="I9" s="1" t="s">
        <v>8</v>
      </c>
      <c r="J9" s="1" t="s">
        <v>274</v>
      </c>
      <c r="K9" s="1" t="s">
        <v>9</v>
      </c>
      <c r="L9" s="1" t="s">
        <v>196</v>
      </c>
      <c r="N9" s="1" t="s">
        <v>21</v>
      </c>
      <c r="O9" s="1" t="s">
        <v>17</v>
      </c>
    </row>
    <row r="10" spans="1:15" ht="51" x14ac:dyDescent="0.2">
      <c r="A10" t="s">
        <v>219</v>
      </c>
      <c r="B10" t="s">
        <v>3</v>
      </c>
      <c r="C10" t="str">
        <f t="shared" si="0"/>
        <v>Org</v>
      </c>
      <c r="F10" s="1" t="s">
        <v>169</v>
      </c>
      <c r="G10">
        <f>ROW()</f>
        <v>10</v>
      </c>
      <c r="H10" s="1" t="s">
        <v>305</v>
      </c>
      <c r="O10" s="1" t="s">
        <v>18</v>
      </c>
    </row>
    <row r="11" spans="1:15" ht="51" x14ac:dyDescent="0.2">
      <c r="A11" t="s">
        <v>219</v>
      </c>
      <c r="B11" t="s">
        <v>3</v>
      </c>
      <c r="C11" t="str">
        <f t="shared" si="0"/>
        <v>Org</v>
      </c>
      <c r="F11" s="1" t="s">
        <v>170</v>
      </c>
      <c r="G11">
        <f>ROW()</f>
        <v>11</v>
      </c>
      <c r="H11" s="1" t="s">
        <v>305</v>
      </c>
      <c r="O11" s="1" t="s">
        <v>19</v>
      </c>
    </row>
    <row r="12" spans="1:15" ht="51" x14ac:dyDescent="0.2">
      <c r="A12" t="s">
        <v>219</v>
      </c>
      <c r="B12" t="s">
        <v>3</v>
      </c>
      <c r="C12" t="str">
        <f t="shared" si="0"/>
        <v>Org</v>
      </c>
      <c r="F12" s="1" t="s">
        <v>171</v>
      </c>
      <c r="G12">
        <f>ROW()</f>
        <v>12</v>
      </c>
      <c r="H12" s="1" t="s">
        <v>305</v>
      </c>
      <c r="O12" s="1" t="s">
        <v>20</v>
      </c>
    </row>
    <row r="13" spans="1:15" ht="51" x14ac:dyDescent="0.2">
      <c r="A13" t="s">
        <v>218</v>
      </c>
      <c r="B13" t="s">
        <v>3</v>
      </c>
      <c r="C13" t="str">
        <f t="shared" si="0"/>
        <v>Org</v>
      </c>
      <c r="D13" t="s">
        <v>246</v>
      </c>
      <c r="F13" s="1" t="s">
        <v>340</v>
      </c>
      <c r="G13">
        <f>ROW()</f>
        <v>13</v>
      </c>
      <c r="H13" s="1" t="s">
        <v>305</v>
      </c>
      <c r="I13" s="1" t="s">
        <v>341</v>
      </c>
      <c r="J13" s="1" t="s">
        <v>342</v>
      </c>
      <c r="K13" s="1" t="s">
        <v>343</v>
      </c>
      <c r="L13" s="1" t="s">
        <v>365</v>
      </c>
      <c r="M13" s="1" t="s">
        <v>196</v>
      </c>
      <c r="N13" s="1" t="s">
        <v>22</v>
      </c>
    </row>
    <row r="14" spans="1:15" ht="85" x14ac:dyDescent="0.2">
      <c r="A14" t="s">
        <v>218</v>
      </c>
      <c r="B14" t="s">
        <v>3</v>
      </c>
      <c r="C14" t="str">
        <f t="shared" si="0"/>
        <v>Org</v>
      </c>
      <c r="D14" t="s">
        <v>246</v>
      </c>
      <c r="F14" s="1" t="s">
        <v>344</v>
      </c>
      <c r="G14">
        <f>ROW()</f>
        <v>14</v>
      </c>
      <c r="H14" s="1" t="s">
        <v>305</v>
      </c>
      <c r="I14" s="1" t="s">
        <v>8</v>
      </c>
      <c r="J14" s="1" t="s">
        <v>345</v>
      </c>
      <c r="K14" s="1" t="s">
        <v>9</v>
      </c>
      <c r="L14" s="1" t="s">
        <v>196</v>
      </c>
    </row>
    <row r="15" spans="1:15" ht="51" x14ac:dyDescent="0.2">
      <c r="A15" t="s">
        <v>218</v>
      </c>
      <c r="B15" t="s">
        <v>3</v>
      </c>
      <c r="C15" t="str">
        <f t="shared" si="0"/>
        <v>Org</v>
      </c>
      <c r="D15" t="s">
        <v>246</v>
      </c>
      <c r="F15" s="1" t="s">
        <v>23</v>
      </c>
      <c r="G15">
        <f>ROW()</f>
        <v>15</v>
      </c>
      <c r="H15" s="1" t="s">
        <v>305</v>
      </c>
      <c r="I15" s="1" t="s">
        <v>8</v>
      </c>
      <c r="J15" s="1" t="s">
        <v>198</v>
      </c>
      <c r="K15" s="1" t="s">
        <v>9</v>
      </c>
      <c r="L15" s="1" t="s">
        <v>196</v>
      </c>
    </row>
    <row r="16" spans="1:15" ht="51" x14ac:dyDescent="0.2">
      <c r="A16" t="s">
        <v>219</v>
      </c>
      <c r="B16" t="s">
        <v>3</v>
      </c>
      <c r="C16" t="str">
        <f t="shared" si="0"/>
        <v>Org</v>
      </c>
      <c r="F16" s="1" t="s">
        <v>172</v>
      </c>
      <c r="G16">
        <f>ROW()</f>
        <v>16</v>
      </c>
      <c r="H16" s="1" t="s">
        <v>305</v>
      </c>
      <c r="N16" s="1" t="s">
        <v>107</v>
      </c>
    </row>
    <row r="17" spans="1:15" ht="119" x14ac:dyDescent="0.2">
      <c r="A17" t="s">
        <v>218</v>
      </c>
      <c r="B17" t="s">
        <v>3</v>
      </c>
      <c r="C17" t="str">
        <f t="shared" si="0"/>
        <v>Org</v>
      </c>
      <c r="D17">
        <v>0</v>
      </c>
      <c r="F17" s="1" t="s">
        <v>173</v>
      </c>
      <c r="G17">
        <f>ROW()</f>
        <v>17</v>
      </c>
      <c r="H17" s="1" t="s">
        <v>305</v>
      </c>
      <c r="I17" s="1" t="s">
        <v>27</v>
      </c>
      <c r="J17" s="1" t="s">
        <v>28</v>
      </c>
      <c r="K17" s="1" t="s">
        <v>9</v>
      </c>
      <c r="L17" s="1" t="s">
        <v>196</v>
      </c>
      <c r="N17" s="1" t="s">
        <v>24</v>
      </c>
    </row>
    <row r="18" spans="1:15" ht="68" x14ac:dyDescent="0.2">
      <c r="B18" t="s">
        <v>3</v>
      </c>
      <c r="C18" t="str">
        <f t="shared" si="0"/>
        <v>Org</v>
      </c>
      <c r="D18">
        <v>0</v>
      </c>
      <c r="F18" s="1" t="s">
        <v>174</v>
      </c>
      <c r="G18">
        <f>ROW()</f>
        <v>18</v>
      </c>
      <c r="H18" s="1" t="s">
        <v>305</v>
      </c>
    </row>
    <row r="19" spans="1:15" ht="51" x14ac:dyDescent="0.2">
      <c r="A19" t="s">
        <v>218</v>
      </c>
      <c r="B19" t="s">
        <v>3</v>
      </c>
      <c r="C19" t="str">
        <f t="shared" si="0"/>
        <v>Org</v>
      </c>
      <c r="D19">
        <v>0</v>
      </c>
      <c r="F19" s="1" t="s">
        <v>175</v>
      </c>
      <c r="G19">
        <f>ROW()</f>
        <v>19</v>
      </c>
      <c r="H19" s="1" t="s">
        <v>305</v>
      </c>
      <c r="I19" s="1" t="s">
        <v>8</v>
      </c>
      <c r="J19" s="1" t="s">
        <v>9</v>
      </c>
      <c r="K19" s="1" t="s">
        <v>196</v>
      </c>
    </row>
    <row r="20" spans="1:15" ht="51" x14ac:dyDescent="0.2">
      <c r="A20" t="s">
        <v>218</v>
      </c>
      <c r="B20" s="1" t="s">
        <v>102</v>
      </c>
      <c r="C20" t="str">
        <f t="shared" si="0"/>
        <v>Fin</v>
      </c>
      <c r="D20">
        <v>0</v>
      </c>
      <c r="F20" s="1" t="s">
        <v>426</v>
      </c>
      <c r="G20">
        <f>ROW()</f>
        <v>20</v>
      </c>
      <c r="H20" s="1" t="s">
        <v>305</v>
      </c>
      <c r="I20" s="1" t="s">
        <v>8</v>
      </c>
      <c r="J20" s="1" t="s">
        <v>9</v>
      </c>
      <c r="K20" s="1" t="s">
        <v>196</v>
      </c>
      <c r="O20" s="1" t="s">
        <v>29</v>
      </c>
    </row>
    <row r="21" spans="1:15" ht="51" x14ac:dyDescent="0.2">
      <c r="A21" t="s">
        <v>218</v>
      </c>
      <c r="B21" s="1" t="s">
        <v>102</v>
      </c>
      <c r="C21" t="str">
        <f t="shared" si="0"/>
        <v>Fin</v>
      </c>
      <c r="D21" t="s">
        <v>246</v>
      </c>
      <c r="F21" s="1" t="s">
        <v>389</v>
      </c>
      <c r="G21">
        <f>ROW()</f>
        <v>21</v>
      </c>
      <c r="H21" s="1" t="s">
        <v>305</v>
      </c>
      <c r="I21" s="1" t="s">
        <v>8</v>
      </c>
      <c r="J21" s="1" t="s">
        <v>9</v>
      </c>
      <c r="K21" s="1" t="s">
        <v>196</v>
      </c>
      <c r="N21" s="1" t="s">
        <v>110</v>
      </c>
      <c r="O21" s="1" t="s">
        <v>30</v>
      </c>
    </row>
    <row r="22" spans="1:15" ht="51" x14ac:dyDescent="0.2">
      <c r="A22" t="s">
        <v>218</v>
      </c>
      <c r="B22" s="1" t="s">
        <v>102</v>
      </c>
      <c r="C22" t="str">
        <f t="shared" si="0"/>
        <v>Fin</v>
      </c>
      <c r="D22" t="s">
        <v>246</v>
      </c>
      <c r="F22" s="1" t="s">
        <v>115</v>
      </c>
      <c r="G22">
        <f>ROW()</f>
        <v>22</v>
      </c>
      <c r="H22" s="1" t="s">
        <v>305</v>
      </c>
      <c r="I22" s="1" t="s">
        <v>8</v>
      </c>
      <c r="J22" s="1" t="s">
        <v>9</v>
      </c>
      <c r="K22" s="1" t="s">
        <v>196</v>
      </c>
      <c r="N22" s="1" t="s">
        <v>115</v>
      </c>
      <c r="O22" s="1" t="s">
        <v>31</v>
      </c>
    </row>
    <row r="23" spans="1:15" ht="51" x14ac:dyDescent="0.2">
      <c r="A23" t="s">
        <v>218</v>
      </c>
      <c r="B23" s="1" t="s">
        <v>102</v>
      </c>
      <c r="C23" t="str">
        <f t="shared" si="0"/>
        <v>Fin</v>
      </c>
      <c r="D23" t="s">
        <v>246</v>
      </c>
      <c r="F23" s="1" t="s">
        <v>176</v>
      </c>
      <c r="G23">
        <f>ROW()</f>
        <v>23</v>
      </c>
      <c r="H23" s="1" t="s">
        <v>305</v>
      </c>
      <c r="I23" s="1" t="s">
        <v>8</v>
      </c>
      <c r="J23" s="1" t="s">
        <v>9</v>
      </c>
      <c r="K23" s="1" t="s">
        <v>196</v>
      </c>
      <c r="N23" s="1" t="s">
        <v>111</v>
      </c>
      <c r="O23" s="1" t="s">
        <v>32</v>
      </c>
    </row>
    <row r="24" spans="1:15" ht="51" x14ac:dyDescent="0.2">
      <c r="A24" t="s">
        <v>218</v>
      </c>
      <c r="B24" s="1" t="s">
        <v>258</v>
      </c>
      <c r="C24" t="str">
        <f t="shared" si="0"/>
        <v>Fin</v>
      </c>
      <c r="D24" t="s">
        <v>246</v>
      </c>
      <c r="F24" s="1" t="s">
        <v>259</v>
      </c>
      <c r="G24">
        <f>ROW()</f>
        <v>24</v>
      </c>
      <c r="H24" s="1" t="s">
        <v>305</v>
      </c>
      <c r="I24" s="1" t="s">
        <v>8</v>
      </c>
      <c r="J24" s="1" t="s">
        <v>9</v>
      </c>
      <c r="K24" s="1" t="s">
        <v>196</v>
      </c>
    </row>
    <row r="25" spans="1:15" ht="51" x14ac:dyDescent="0.2">
      <c r="A25" t="s">
        <v>218</v>
      </c>
      <c r="B25" s="1" t="s">
        <v>258</v>
      </c>
      <c r="C25" t="str">
        <f t="shared" si="0"/>
        <v>Fin</v>
      </c>
      <c r="F25" s="1" t="s">
        <v>260</v>
      </c>
      <c r="G25">
        <f>ROW()</f>
        <v>25</v>
      </c>
      <c r="H25" s="1" t="s">
        <v>305</v>
      </c>
      <c r="I25" s="1" t="s">
        <v>8</v>
      </c>
      <c r="J25" s="1" t="s">
        <v>9</v>
      </c>
      <c r="K25" s="1" t="s">
        <v>196</v>
      </c>
    </row>
    <row r="26" spans="1:15" ht="51" x14ac:dyDescent="0.2">
      <c r="A26" t="s">
        <v>218</v>
      </c>
      <c r="B26" s="1" t="s">
        <v>102</v>
      </c>
      <c r="C26" t="str">
        <f t="shared" si="0"/>
        <v>Fin</v>
      </c>
      <c r="D26" t="s">
        <v>246</v>
      </c>
      <c r="F26" s="1" t="s">
        <v>372</v>
      </c>
      <c r="G26">
        <f>ROW()</f>
        <v>26</v>
      </c>
      <c r="H26" s="1" t="s">
        <v>305</v>
      </c>
      <c r="I26" s="1" t="s">
        <v>8</v>
      </c>
      <c r="J26" s="1" t="s">
        <v>9</v>
      </c>
      <c r="K26" s="1" t="s">
        <v>196</v>
      </c>
      <c r="N26" s="1" t="s">
        <v>117</v>
      </c>
      <c r="O26" s="1" t="s">
        <v>33</v>
      </c>
    </row>
    <row r="27" spans="1:15" ht="68" x14ac:dyDescent="0.2">
      <c r="A27" t="s">
        <v>219</v>
      </c>
      <c r="B27" s="1" t="s">
        <v>102</v>
      </c>
      <c r="C27" t="str">
        <f t="shared" si="0"/>
        <v>Fin</v>
      </c>
      <c r="F27" s="1" t="s">
        <v>177</v>
      </c>
      <c r="G27">
        <f>ROW()</f>
        <v>27</v>
      </c>
      <c r="H27" s="1" t="s">
        <v>305</v>
      </c>
      <c r="O27" s="1" t="s">
        <v>34</v>
      </c>
    </row>
    <row r="28" spans="1:15" ht="51" x14ac:dyDescent="0.2">
      <c r="A28" t="s">
        <v>219</v>
      </c>
      <c r="B28" s="1" t="s">
        <v>102</v>
      </c>
      <c r="C28" t="str">
        <f t="shared" si="0"/>
        <v>Fin</v>
      </c>
      <c r="F28" s="1" t="s">
        <v>178</v>
      </c>
      <c r="G28">
        <f>ROW()</f>
        <v>28</v>
      </c>
      <c r="H28" s="1" t="s">
        <v>305</v>
      </c>
      <c r="O28" s="1" t="s">
        <v>35</v>
      </c>
    </row>
    <row r="29" spans="1:15" ht="68" x14ac:dyDescent="0.2">
      <c r="A29" t="s">
        <v>219</v>
      </c>
      <c r="B29" s="1" t="s">
        <v>102</v>
      </c>
      <c r="C29" t="str">
        <f t="shared" si="0"/>
        <v>Fin</v>
      </c>
      <c r="F29" s="1" t="s">
        <v>179</v>
      </c>
      <c r="G29">
        <f>ROW()</f>
        <v>29</v>
      </c>
      <c r="H29" s="1" t="s">
        <v>305</v>
      </c>
      <c r="N29" s="1" t="s">
        <v>116</v>
      </c>
      <c r="O29" s="1" t="s">
        <v>36</v>
      </c>
    </row>
    <row r="30" spans="1:15" ht="51" x14ac:dyDescent="0.2">
      <c r="A30" t="s">
        <v>219</v>
      </c>
      <c r="B30" s="1" t="s">
        <v>102</v>
      </c>
      <c r="C30" t="str">
        <f t="shared" si="0"/>
        <v>Fin</v>
      </c>
      <c r="F30" s="1" t="s">
        <v>180</v>
      </c>
      <c r="G30">
        <f>ROW()</f>
        <v>30</v>
      </c>
      <c r="H30" s="1" t="s">
        <v>305</v>
      </c>
      <c r="N30" s="1" t="s">
        <v>112</v>
      </c>
    </row>
    <row r="31" spans="1:15" ht="51" x14ac:dyDescent="0.2">
      <c r="A31" t="s">
        <v>219</v>
      </c>
      <c r="B31" s="1" t="s">
        <v>102</v>
      </c>
      <c r="C31" t="str">
        <f t="shared" si="0"/>
        <v>Fin</v>
      </c>
      <c r="F31" s="1" t="s">
        <v>180</v>
      </c>
      <c r="G31">
        <f>ROW()</f>
        <v>31</v>
      </c>
      <c r="H31" s="1" t="s">
        <v>305</v>
      </c>
      <c r="N31" s="1" t="s">
        <v>113</v>
      </c>
    </row>
    <row r="32" spans="1:15" ht="51" x14ac:dyDescent="0.2">
      <c r="A32" t="s">
        <v>218</v>
      </c>
      <c r="B32" s="1" t="s">
        <v>102</v>
      </c>
      <c r="C32" t="str">
        <f t="shared" si="0"/>
        <v>Fin</v>
      </c>
      <c r="D32" t="s">
        <v>246</v>
      </c>
      <c r="F32" s="1" t="s">
        <v>181</v>
      </c>
      <c r="G32">
        <f>ROW()</f>
        <v>32</v>
      </c>
      <c r="H32" s="1" t="s">
        <v>305</v>
      </c>
      <c r="I32" s="1" t="s">
        <v>8</v>
      </c>
      <c r="J32" s="1" t="s">
        <v>9</v>
      </c>
      <c r="K32" s="1" t="s">
        <v>196</v>
      </c>
      <c r="N32" s="1" t="s">
        <v>114</v>
      </c>
    </row>
    <row r="33" spans="1:15" ht="51" x14ac:dyDescent="0.2">
      <c r="A33" t="s">
        <v>219</v>
      </c>
      <c r="B33" s="1" t="s">
        <v>103</v>
      </c>
      <c r="C33" t="str">
        <f t="shared" si="0"/>
        <v>Reg</v>
      </c>
      <c r="F33" s="1" t="s">
        <v>170</v>
      </c>
      <c r="G33">
        <f>ROW()</f>
        <v>33</v>
      </c>
      <c r="H33" s="1" t="s">
        <v>305</v>
      </c>
      <c r="O33" s="1" t="s">
        <v>37</v>
      </c>
    </row>
    <row r="34" spans="1:15" ht="68" x14ac:dyDescent="0.2">
      <c r="A34" t="s">
        <v>219</v>
      </c>
      <c r="B34" s="1" t="s">
        <v>103</v>
      </c>
      <c r="C34" t="str">
        <f t="shared" si="0"/>
        <v>Reg</v>
      </c>
      <c r="F34" s="1" t="s">
        <v>170</v>
      </c>
      <c r="G34">
        <f>ROW()</f>
        <v>34</v>
      </c>
      <c r="H34" s="1" t="s">
        <v>305</v>
      </c>
      <c r="O34" s="1" t="s">
        <v>38</v>
      </c>
    </row>
    <row r="35" spans="1:15" ht="68" x14ac:dyDescent="0.2">
      <c r="A35" t="s">
        <v>218</v>
      </c>
      <c r="B35" s="1" t="s">
        <v>103</v>
      </c>
      <c r="C35" t="str">
        <f t="shared" si="0"/>
        <v>Reg</v>
      </c>
      <c r="D35" t="s">
        <v>279</v>
      </c>
      <c r="F35" s="1" t="s">
        <v>183</v>
      </c>
      <c r="G35">
        <f>ROW()</f>
        <v>35</v>
      </c>
      <c r="H35" s="1" t="s">
        <v>305</v>
      </c>
      <c r="I35" s="1" t="s">
        <v>8</v>
      </c>
      <c r="J35" s="1" t="s">
        <v>346</v>
      </c>
      <c r="K35" s="1" t="s">
        <v>9</v>
      </c>
      <c r="L35" s="1" t="s">
        <v>196</v>
      </c>
      <c r="N35" s="1" t="s">
        <v>118</v>
      </c>
      <c r="O35" s="1" t="s">
        <v>39</v>
      </c>
    </row>
    <row r="36" spans="1:15" ht="51" x14ac:dyDescent="0.2">
      <c r="A36" t="s">
        <v>219</v>
      </c>
      <c r="B36" s="1" t="s">
        <v>103</v>
      </c>
      <c r="C36" t="str">
        <f t="shared" si="0"/>
        <v>Reg</v>
      </c>
      <c r="F36" s="1" t="s">
        <v>182</v>
      </c>
      <c r="G36">
        <f>ROW()</f>
        <v>36</v>
      </c>
      <c r="H36" s="1" t="s">
        <v>305</v>
      </c>
      <c r="N36" s="1" t="s">
        <v>118</v>
      </c>
      <c r="O36" s="1" t="s">
        <v>40</v>
      </c>
    </row>
    <row r="37" spans="1:15" ht="51" x14ac:dyDescent="0.2">
      <c r="A37" t="s">
        <v>219</v>
      </c>
      <c r="B37" s="1" t="s">
        <v>103</v>
      </c>
      <c r="C37" t="str">
        <f t="shared" si="0"/>
        <v>Reg</v>
      </c>
      <c r="F37" s="1" t="s">
        <v>170</v>
      </c>
      <c r="G37">
        <f>ROW()</f>
        <v>37</v>
      </c>
      <c r="H37" s="1" t="s">
        <v>305</v>
      </c>
      <c r="O37" s="1" t="s">
        <v>41</v>
      </c>
    </row>
    <row r="38" spans="1:15" ht="51" x14ac:dyDescent="0.2">
      <c r="A38" t="s">
        <v>219</v>
      </c>
      <c r="B38" s="1" t="s">
        <v>184</v>
      </c>
      <c r="C38" t="str">
        <f t="shared" si="0"/>
        <v>Reg</v>
      </c>
      <c r="F38" s="1" t="s">
        <v>170</v>
      </c>
      <c r="G38">
        <f>ROW()</f>
        <v>38</v>
      </c>
      <c r="H38" s="1" t="s">
        <v>305</v>
      </c>
      <c r="N38" s="1" t="s">
        <v>120</v>
      </c>
      <c r="O38" s="1" t="s">
        <v>42</v>
      </c>
    </row>
    <row r="39" spans="1:15" ht="51" x14ac:dyDescent="0.2">
      <c r="A39" t="s">
        <v>219</v>
      </c>
      <c r="B39" s="1" t="s">
        <v>184</v>
      </c>
      <c r="C39" t="str">
        <f t="shared" si="0"/>
        <v>Reg</v>
      </c>
      <c r="F39" s="1" t="s">
        <v>185</v>
      </c>
      <c r="G39">
        <f>ROW()</f>
        <v>39</v>
      </c>
      <c r="H39" s="1" t="s">
        <v>305</v>
      </c>
      <c r="O39" s="1" t="s">
        <v>43</v>
      </c>
    </row>
    <row r="40" spans="1:15" ht="51" x14ac:dyDescent="0.2">
      <c r="A40" t="s">
        <v>218</v>
      </c>
      <c r="B40" s="1" t="s">
        <v>103</v>
      </c>
      <c r="C40" t="str">
        <f t="shared" si="0"/>
        <v>Reg</v>
      </c>
      <c r="D40" t="s">
        <v>279</v>
      </c>
      <c r="F40" s="8" t="s">
        <v>350</v>
      </c>
      <c r="G40">
        <f>ROW()</f>
        <v>40</v>
      </c>
      <c r="H40" s="1" t="s">
        <v>305</v>
      </c>
      <c r="I40" s="1" t="s">
        <v>8</v>
      </c>
      <c r="J40" s="1" t="s">
        <v>9</v>
      </c>
      <c r="K40" s="1" t="s">
        <v>196</v>
      </c>
      <c r="L40" s="1" t="s">
        <v>231</v>
      </c>
      <c r="N40" s="1" t="s">
        <v>119</v>
      </c>
      <c r="O40" s="1" t="s">
        <v>44</v>
      </c>
    </row>
    <row r="41" spans="1:15" ht="51" x14ac:dyDescent="0.2">
      <c r="A41" t="s">
        <v>219</v>
      </c>
      <c r="B41" s="1" t="s">
        <v>103</v>
      </c>
      <c r="C41" t="str">
        <f t="shared" si="0"/>
        <v>Reg</v>
      </c>
      <c r="F41" s="1" t="s">
        <v>170</v>
      </c>
      <c r="G41">
        <f>ROW()</f>
        <v>41</v>
      </c>
      <c r="H41" s="1" t="s">
        <v>305</v>
      </c>
      <c r="O41" s="1" t="s">
        <v>45</v>
      </c>
    </row>
    <row r="42" spans="1:15" ht="68" x14ac:dyDescent="0.2">
      <c r="A42" t="s">
        <v>218</v>
      </c>
      <c r="B42" s="1" t="s">
        <v>103</v>
      </c>
      <c r="C42" t="str">
        <f t="shared" si="0"/>
        <v>Reg</v>
      </c>
      <c r="D42">
        <v>4</v>
      </c>
      <c r="F42" s="8" t="s">
        <v>275</v>
      </c>
      <c r="G42">
        <f>ROW()</f>
        <v>42</v>
      </c>
      <c r="H42" s="1" t="s">
        <v>305</v>
      </c>
      <c r="I42" s="1" t="s">
        <v>8</v>
      </c>
      <c r="J42" s="1" t="s">
        <v>9</v>
      </c>
      <c r="K42" s="1" t="s">
        <v>196</v>
      </c>
      <c r="L42" s="1" t="s">
        <v>231</v>
      </c>
      <c r="N42" s="1" t="s">
        <v>124</v>
      </c>
      <c r="O42" s="1" t="s">
        <v>46</v>
      </c>
    </row>
    <row r="43" spans="1:15" ht="68" x14ac:dyDescent="0.2">
      <c r="A43" t="s">
        <v>218</v>
      </c>
      <c r="B43" s="1" t="s">
        <v>103</v>
      </c>
      <c r="C43" t="str">
        <f t="shared" si="0"/>
        <v>Reg</v>
      </c>
      <c r="D43" t="s">
        <v>279</v>
      </c>
      <c r="F43" s="8" t="s">
        <v>276</v>
      </c>
      <c r="G43">
        <f>ROW()</f>
        <v>43</v>
      </c>
      <c r="H43" s="1" t="s">
        <v>305</v>
      </c>
      <c r="I43" s="1" t="s">
        <v>8</v>
      </c>
      <c r="J43" s="1" t="s">
        <v>9</v>
      </c>
      <c r="K43" s="1" t="s">
        <v>196</v>
      </c>
      <c r="L43" s="1" t="s">
        <v>231</v>
      </c>
      <c r="N43" s="1" t="s">
        <v>123</v>
      </c>
      <c r="O43" s="1" t="s">
        <v>47</v>
      </c>
    </row>
    <row r="44" spans="1:15" ht="51" x14ac:dyDescent="0.2">
      <c r="A44" t="s">
        <v>218</v>
      </c>
      <c r="B44" s="1" t="s">
        <v>186</v>
      </c>
      <c r="C44" t="str">
        <f t="shared" si="0"/>
        <v>Reg</v>
      </c>
      <c r="D44" t="s">
        <v>279</v>
      </c>
      <c r="F44" s="8" t="s">
        <v>277</v>
      </c>
      <c r="G44">
        <f>ROW()</f>
        <v>44</v>
      </c>
      <c r="H44" s="1" t="s">
        <v>305</v>
      </c>
      <c r="I44" s="1" t="s">
        <v>8</v>
      </c>
      <c r="J44" s="1" t="s">
        <v>9</v>
      </c>
      <c r="K44" s="1" t="s">
        <v>196</v>
      </c>
      <c r="L44" s="1" t="s">
        <v>231</v>
      </c>
      <c r="N44" s="1" t="s">
        <v>121</v>
      </c>
    </row>
    <row r="45" spans="1:15" ht="68" x14ac:dyDescent="0.2">
      <c r="A45" t="s">
        <v>219</v>
      </c>
      <c r="B45" s="1" t="s">
        <v>103</v>
      </c>
      <c r="C45" t="str">
        <f t="shared" si="0"/>
        <v>Reg</v>
      </c>
      <c r="F45" s="1" t="s">
        <v>185</v>
      </c>
      <c r="G45">
        <f>ROW()</f>
        <v>45</v>
      </c>
      <c r="H45" s="1" t="s">
        <v>305</v>
      </c>
      <c r="N45" s="1" t="s">
        <v>122</v>
      </c>
    </row>
    <row r="46" spans="1:15" ht="51" x14ac:dyDescent="0.2">
      <c r="A46" t="s">
        <v>219</v>
      </c>
      <c r="B46" s="1" t="s">
        <v>4</v>
      </c>
      <c r="C46" t="str">
        <f t="shared" si="0"/>
        <v>Ope</v>
      </c>
      <c r="F46" s="1" t="s">
        <v>170</v>
      </c>
      <c r="G46">
        <f>ROW()</f>
        <v>46</v>
      </c>
      <c r="H46" s="1" t="s">
        <v>305</v>
      </c>
      <c r="O46" s="1" t="s">
        <v>48</v>
      </c>
    </row>
    <row r="47" spans="1:15" ht="102" x14ac:dyDescent="0.2">
      <c r="A47" t="s">
        <v>218</v>
      </c>
      <c r="B47" s="1" t="s">
        <v>4</v>
      </c>
      <c r="C47" t="str">
        <f t="shared" si="0"/>
        <v>Ope</v>
      </c>
      <c r="D47" t="s">
        <v>246</v>
      </c>
      <c r="F47" s="1" t="s">
        <v>356</v>
      </c>
      <c r="G47">
        <f>ROW()</f>
        <v>47</v>
      </c>
      <c r="H47" s="1" t="s">
        <v>305</v>
      </c>
      <c r="I47" s="1" t="s">
        <v>288</v>
      </c>
      <c r="J47" s="1" t="s">
        <v>366</v>
      </c>
      <c r="K47" s="1" t="s">
        <v>367</v>
      </c>
      <c r="L47" s="1" t="s">
        <v>196</v>
      </c>
      <c r="O47" s="1" t="s">
        <v>49</v>
      </c>
    </row>
    <row r="48" spans="1:15" ht="85" x14ac:dyDescent="0.2">
      <c r="A48" t="s">
        <v>218</v>
      </c>
      <c r="B48" s="1" t="s">
        <v>4</v>
      </c>
      <c r="C48" t="str">
        <f t="shared" si="0"/>
        <v>Ope</v>
      </c>
      <c r="D48">
        <v>1</v>
      </c>
      <c r="F48" s="1" t="s">
        <v>188</v>
      </c>
      <c r="G48">
        <f>ROW()</f>
        <v>48</v>
      </c>
      <c r="H48" s="1" t="s">
        <v>305</v>
      </c>
      <c r="I48" s="1" t="s">
        <v>8</v>
      </c>
      <c r="J48" s="1" t="s">
        <v>9</v>
      </c>
      <c r="K48" s="1" t="s">
        <v>196</v>
      </c>
      <c r="N48" s="1" t="s">
        <v>50</v>
      </c>
      <c r="O48" s="1" t="s">
        <v>50</v>
      </c>
    </row>
    <row r="49" spans="1:15" ht="51" x14ac:dyDescent="0.2">
      <c r="A49" t="s">
        <v>218</v>
      </c>
      <c r="B49" s="1" t="s">
        <v>4</v>
      </c>
      <c r="C49" t="str">
        <f t="shared" si="0"/>
        <v>Ope</v>
      </c>
      <c r="D49">
        <v>4</v>
      </c>
      <c r="F49" s="1" t="s">
        <v>373</v>
      </c>
      <c r="G49">
        <f>ROW()</f>
        <v>49</v>
      </c>
      <c r="H49" s="1" t="s">
        <v>305</v>
      </c>
      <c r="I49" s="1" t="s">
        <v>8</v>
      </c>
      <c r="J49" s="1" t="s">
        <v>9</v>
      </c>
      <c r="K49" s="1" t="s">
        <v>196</v>
      </c>
    </row>
    <row r="50" spans="1:15" ht="68" x14ac:dyDescent="0.2">
      <c r="A50" t="s">
        <v>218</v>
      </c>
      <c r="B50" s="1" t="s">
        <v>4</v>
      </c>
      <c r="C50" t="str">
        <f t="shared" si="0"/>
        <v>Ope</v>
      </c>
      <c r="D50">
        <v>4</v>
      </c>
      <c r="F50" s="8" t="s">
        <v>374</v>
      </c>
      <c r="G50">
        <f>ROW()</f>
        <v>50</v>
      </c>
      <c r="H50" s="1" t="s">
        <v>305</v>
      </c>
      <c r="I50" s="1" t="s">
        <v>8</v>
      </c>
      <c r="J50" s="1" t="s">
        <v>9</v>
      </c>
      <c r="K50" s="1" t="s">
        <v>196</v>
      </c>
      <c r="L50" s="1" t="s">
        <v>231</v>
      </c>
    </row>
    <row r="51" spans="1:15" ht="68" x14ac:dyDescent="0.2">
      <c r="A51" t="s">
        <v>218</v>
      </c>
      <c r="B51" s="1" t="s">
        <v>4</v>
      </c>
      <c r="C51" t="str">
        <f t="shared" si="0"/>
        <v>Ope</v>
      </c>
      <c r="D51">
        <v>4</v>
      </c>
      <c r="F51" s="8" t="s">
        <v>375</v>
      </c>
      <c r="G51">
        <f>ROW()</f>
        <v>51</v>
      </c>
      <c r="H51" s="1" t="s">
        <v>305</v>
      </c>
      <c r="I51" s="1" t="s">
        <v>8</v>
      </c>
      <c r="J51" s="1" t="s">
        <v>9</v>
      </c>
      <c r="K51" s="1" t="s">
        <v>196</v>
      </c>
      <c r="L51" s="1" t="s">
        <v>231</v>
      </c>
    </row>
    <row r="52" spans="1:15" ht="51" x14ac:dyDescent="0.2">
      <c r="A52" t="s">
        <v>218</v>
      </c>
      <c r="B52" s="1" t="s">
        <v>4</v>
      </c>
      <c r="C52" t="str">
        <f t="shared" si="0"/>
        <v>Ope</v>
      </c>
      <c r="D52" t="s">
        <v>278</v>
      </c>
      <c r="F52" s="1" t="s">
        <v>189</v>
      </c>
      <c r="G52">
        <f>ROW()</f>
        <v>52</v>
      </c>
      <c r="H52" s="1" t="s">
        <v>305</v>
      </c>
      <c r="I52" s="1" t="s">
        <v>8</v>
      </c>
      <c r="J52" s="1" t="s">
        <v>274</v>
      </c>
      <c r="K52" s="1" t="s">
        <v>9</v>
      </c>
      <c r="L52" s="1" t="s">
        <v>196</v>
      </c>
    </row>
    <row r="53" spans="1:15" ht="51" x14ac:dyDescent="0.2">
      <c r="A53" t="s">
        <v>218</v>
      </c>
      <c r="B53" s="1" t="s">
        <v>4</v>
      </c>
      <c r="C53" t="str">
        <f t="shared" si="0"/>
        <v>Ope</v>
      </c>
      <c r="D53" t="s">
        <v>278</v>
      </c>
      <c r="F53" s="1" t="s">
        <v>376</v>
      </c>
      <c r="G53">
        <f>ROW()</f>
        <v>53</v>
      </c>
      <c r="H53" s="1" t="s">
        <v>305</v>
      </c>
      <c r="I53" s="1" t="s">
        <v>8</v>
      </c>
      <c r="J53" s="1" t="s">
        <v>347</v>
      </c>
      <c r="K53" s="1" t="s">
        <v>9</v>
      </c>
      <c r="L53" s="1" t="s">
        <v>196</v>
      </c>
    </row>
    <row r="54" spans="1:15" ht="85" x14ac:dyDescent="0.2">
      <c r="A54" t="s">
        <v>218</v>
      </c>
      <c r="B54" s="1" t="s">
        <v>187</v>
      </c>
      <c r="C54" t="str">
        <f t="shared" si="0"/>
        <v>Ope</v>
      </c>
      <c r="D54">
        <v>4</v>
      </c>
      <c r="F54" s="1" t="s">
        <v>427</v>
      </c>
      <c r="G54">
        <f>ROW()</f>
        <v>54</v>
      </c>
      <c r="H54" s="1" t="s">
        <v>305</v>
      </c>
      <c r="I54" s="1" t="s">
        <v>8</v>
      </c>
      <c r="J54" s="1" t="s">
        <v>368</v>
      </c>
      <c r="K54" s="1" t="s">
        <v>9</v>
      </c>
      <c r="L54" s="1" t="s">
        <v>196</v>
      </c>
    </row>
    <row r="55" spans="1:15" ht="204" x14ac:dyDescent="0.2">
      <c r="A55" t="s">
        <v>218</v>
      </c>
      <c r="B55" s="1" t="s">
        <v>4</v>
      </c>
      <c r="C55" t="str">
        <f t="shared" si="0"/>
        <v>Ope</v>
      </c>
      <c r="D55" t="s">
        <v>246</v>
      </c>
      <c r="F55" s="1" t="s">
        <v>377</v>
      </c>
      <c r="G55">
        <f>ROW()</f>
        <v>55</v>
      </c>
      <c r="H55" s="1" t="s">
        <v>305</v>
      </c>
      <c r="I55" s="1" t="s">
        <v>353</v>
      </c>
      <c r="J55" s="1" t="s">
        <v>354</v>
      </c>
      <c r="K55" s="1" t="s">
        <v>355</v>
      </c>
      <c r="L55" s="1" t="s">
        <v>196</v>
      </c>
      <c r="N55" s="1" t="s">
        <v>125</v>
      </c>
      <c r="O55" s="1" t="s">
        <v>51</v>
      </c>
    </row>
    <row r="56" spans="1:15" ht="85" x14ac:dyDescent="0.2">
      <c r="A56" t="s">
        <v>218</v>
      </c>
      <c r="B56" s="1" t="s">
        <v>4</v>
      </c>
      <c r="C56" t="str">
        <f t="shared" si="0"/>
        <v>Ope</v>
      </c>
      <c r="D56" t="s">
        <v>279</v>
      </c>
      <c r="F56" s="1" t="s">
        <v>370</v>
      </c>
      <c r="G56">
        <f>ROW()</f>
        <v>56</v>
      </c>
      <c r="H56" s="1" t="s">
        <v>305</v>
      </c>
      <c r="I56" s="1" t="s">
        <v>369</v>
      </c>
      <c r="J56" s="1" t="s">
        <v>190</v>
      </c>
      <c r="K56" s="1" t="s">
        <v>378</v>
      </c>
      <c r="N56" s="1" t="s">
        <v>127</v>
      </c>
      <c r="O56" s="1" t="s">
        <v>52</v>
      </c>
    </row>
    <row r="57" spans="1:15" ht="51" x14ac:dyDescent="0.2">
      <c r="A57" t="s">
        <v>218</v>
      </c>
      <c r="B57" s="1" t="s">
        <v>4</v>
      </c>
      <c r="C57" t="str">
        <f t="shared" si="0"/>
        <v>Ope</v>
      </c>
      <c r="D57" t="s">
        <v>279</v>
      </c>
      <c r="F57" s="1" t="s">
        <v>191</v>
      </c>
      <c r="G57">
        <f>ROW()</f>
        <v>57</v>
      </c>
      <c r="H57" s="1" t="s">
        <v>305</v>
      </c>
      <c r="I57" s="1" t="s">
        <v>8</v>
      </c>
      <c r="J57" s="1" t="s">
        <v>198</v>
      </c>
      <c r="K57" s="1" t="s">
        <v>9</v>
      </c>
      <c r="L57" s="1" t="s">
        <v>196</v>
      </c>
      <c r="O57" s="1" t="s">
        <v>53</v>
      </c>
    </row>
    <row r="58" spans="1:15" ht="51" x14ac:dyDescent="0.2">
      <c r="A58" t="s">
        <v>219</v>
      </c>
      <c r="B58" s="1" t="s">
        <v>4</v>
      </c>
      <c r="C58" t="str">
        <f t="shared" si="0"/>
        <v>Ope</v>
      </c>
      <c r="F58" s="1" t="s">
        <v>192</v>
      </c>
      <c r="G58">
        <f>ROW()</f>
        <v>58</v>
      </c>
      <c r="H58" s="1" t="s">
        <v>305</v>
      </c>
      <c r="O58" s="1" t="s">
        <v>54</v>
      </c>
    </row>
    <row r="59" spans="1:15" ht="51" x14ac:dyDescent="0.2">
      <c r="A59" t="s">
        <v>219</v>
      </c>
      <c r="B59" s="1" t="s">
        <v>4</v>
      </c>
      <c r="C59" t="str">
        <f t="shared" si="0"/>
        <v>Ope</v>
      </c>
      <c r="F59" s="1" t="s">
        <v>193</v>
      </c>
      <c r="G59">
        <f>ROW()</f>
        <v>59</v>
      </c>
      <c r="H59" s="1" t="s">
        <v>305</v>
      </c>
      <c r="O59" s="1" t="s">
        <v>55</v>
      </c>
    </row>
    <row r="60" spans="1:15" ht="68" x14ac:dyDescent="0.2">
      <c r="A60" t="s">
        <v>218</v>
      </c>
      <c r="B60" s="1" t="s">
        <v>264</v>
      </c>
      <c r="C60" t="str">
        <f t="shared" si="0"/>
        <v>Ope</v>
      </c>
      <c r="D60" t="s">
        <v>280</v>
      </c>
      <c r="F60" s="1" t="s">
        <v>194</v>
      </c>
      <c r="G60">
        <f>ROW()</f>
        <v>60</v>
      </c>
      <c r="H60" s="1" t="s">
        <v>305</v>
      </c>
      <c r="I60" s="1" t="s">
        <v>8</v>
      </c>
      <c r="J60" s="1" t="s">
        <v>198</v>
      </c>
      <c r="K60" s="1" t="s">
        <v>9</v>
      </c>
      <c r="L60" s="1" t="s">
        <v>196</v>
      </c>
      <c r="O60" s="1" t="s">
        <v>56</v>
      </c>
    </row>
    <row r="61" spans="1:15" ht="51" x14ac:dyDescent="0.2">
      <c r="A61" t="s">
        <v>218</v>
      </c>
      <c r="B61" s="1" t="s">
        <v>4</v>
      </c>
      <c r="C61" t="str">
        <f t="shared" si="0"/>
        <v>Ope</v>
      </c>
      <c r="D61" t="s">
        <v>246</v>
      </c>
      <c r="F61" s="1" t="s">
        <v>195</v>
      </c>
      <c r="G61">
        <f>ROW()</f>
        <v>61</v>
      </c>
      <c r="H61" s="1" t="s">
        <v>305</v>
      </c>
      <c r="I61" s="1" t="s">
        <v>8</v>
      </c>
      <c r="J61" s="1" t="s">
        <v>9</v>
      </c>
      <c r="K61" s="1" t="s">
        <v>196</v>
      </c>
      <c r="O61" s="1" t="s">
        <v>57</v>
      </c>
    </row>
    <row r="62" spans="1:15" ht="51" x14ac:dyDescent="0.2">
      <c r="A62" t="s">
        <v>218</v>
      </c>
      <c r="B62" s="1" t="s">
        <v>4</v>
      </c>
      <c r="C62" t="str">
        <f t="shared" si="0"/>
        <v>Ope</v>
      </c>
      <c r="D62">
        <v>0</v>
      </c>
      <c r="F62" s="1" t="s">
        <v>428</v>
      </c>
      <c r="G62">
        <f>ROW()</f>
        <v>62</v>
      </c>
      <c r="H62" s="1" t="s">
        <v>305</v>
      </c>
      <c r="I62" s="1" t="s">
        <v>8</v>
      </c>
      <c r="J62" s="1" t="s">
        <v>9</v>
      </c>
      <c r="K62" s="1" t="s">
        <v>196</v>
      </c>
    </row>
    <row r="63" spans="1:15" ht="51" x14ac:dyDescent="0.2">
      <c r="A63" t="s">
        <v>218</v>
      </c>
      <c r="B63" s="1" t="s">
        <v>4</v>
      </c>
      <c r="C63" t="str">
        <f t="shared" si="0"/>
        <v>Ope</v>
      </c>
      <c r="D63" t="s">
        <v>246</v>
      </c>
      <c r="F63" s="1" t="s">
        <v>197</v>
      </c>
      <c r="G63">
        <f>ROW()</f>
        <v>63</v>
      </c>
      <c r="H63" s="1" t="s">
        <v>305</v>
      </c>
      <c r="I63" s="1" t="s">
        <v>8</v>
      </c>
      <c r="J63" s="1" t="s">
        <v>198</v>
      </c>
      <c r="K63" s="1" t="s">
        <v>9</v>
      </c>
      <c r="L63" s="1" t="s">
        <v>196</v>
      </c>
    </row>
    <row r="64" spans="1:15" ht="51" x14ac:dyDescent="0.2">
      <c r="A64" t="s">
        <v>219</v>
      </c>
      <c r="B64" s="1" t="s">
        <v>4</v>
      </c>
      <c r="C64" t="str">
        <f t="shared" si="0"/>
        <v>Ope</v>
      </c>
      <c r="F64" s="1" t="s">
        <v>201</v>
      </c>
      <c r="G64">
        <f>ROW()</f>
        <v>64</v>
      </c>
      <c r="H64" s="1" t="s">
        <v>305</v>
      </c>
      <c r="O64" s="1" t="s">
        <v>58</v>
      </c>
    </row>
    <row r="65" spans="1:15" ht="51" x14ac:dyDescent="0.2">
      <c r="A65" t="s">
        <v>219</v>
      </c>
      <c r="B65" s="1" t="s">
        <v>4</v>
      </c>
      <c r="C65" t="str">
        <f t="shared" si="0"/>
        <v>Ope</v>
      </c>
      <c r="F65" s="1" t="s">
        <v>202</v>
      </c>
      <c r="G65">
        <f>ROW()</f>
        <v>65</v>
      </c>
      <c r="H65" s="1" t="s">
        <v>305</v>
      </c>
      <c r="O65" s="1" t="s">
        <v>59</v>
      </c>
    </row>
    <row r="66" spans="1:15" ht="51" x14ac:dyDescent="0.2">
      <c r="A66" t="s">
        <v>219</v>
      </c>
      <c r="B66" s="1" t="s">
        <v>4</v>
      </c>
      <c r="C66" t="str">
        <f t="shared" si="0"/>
        <v>Ope</v>
      </c>
      <c r="F66" s="1" t="s">
        <v>203</v>
      </c>
      <c r="G66">
        <f>ROW()</f>
        <v>66</v>
      </c>
      <c r="H66" s="1" t="s">
        <v>305</v>
      </c>
      <c r="N66" s="1" t="s">
        <v>129</v>
      </c>
      <c r="O66" s="1" t="s">
        <v>130</v>
      </c>
    </row>
    <row r="67" spans="1:15" ht="170" x14ac:dyDescent="0.2">
      <c r="A67" t="s">
        <v>218</v>
      </c>
      <c r="B67" s="1" t="s">
        <v>187</v>
      </c>
      <c r="C67" t="str">
        <f t="shared" ref="C67:C130" si="1">LEFT(B67,3)</f>
        <v>Ope</v>
      </c>
      <c r="D67" t="s">
        <v>281</v>
      </c>
      <c r="F67" s="1" t="s">
        <v>431</v>
      </c>
      <c r="G67">
        <f>ROW()</f>
        <v>67</v>
      </c>
      <c r="H67" s="1" t="s">
        <v>305</v>
      </c>
      <c r="I67" s="1" t="s">
        <v>357</v>
      </c>
      <c r="J67" s="1" t="s">
        <v>358</v>
      </c>
      <c r="K67" s="1" t="s">
        <v>196</v>
      </c>
      <c r="N67" s="1" t="s">
        <v>131</v>
      </c>
      <c r="O67" s="1" t="s">
        <v>60</v>
      </c>
    </row>
    <row r="68" spans="1:15" ht="51" x14ac:dyDescent="0.2">
      <c r="A68" t="s">
        <v>219</v>
      </c>
      <c r="B68" s="1" t="s">
        <v>4</v>
      </c>
      <c r="C68" t="str">
        <f t="shared" si="1"/>
        <v>Ope</v>
      </c>
      <c r="D68" t="s">
        <v>281</v>
      </c>
      <c r="F68" s="1" t="s">
        <v>362</v>
      </c>
      <c r="G68">
        <f>ROW()</f>
        <v>68</v>
      </c>
      <c r="H68" s="1" t="s">
        <v>305</v>
      </c>
      <c r="I68" s="1" t="s">
        <v>8</v>
      </c>
      <c r="J68" s="1" t="s">
        <v>9</v>
      </c>
      <c r="K68" s="1" t="s">
        <v>196</v>
      </c>
    </row>
    <row r="69" spans="1:15" ht="51" x14ac:dyDescent="0.2">
      <c r="A69" t="s">
        <v>218</v>
      </c>
      <c r="B69" s="1" t="s">
        <v>4</v>
      </c>
      <c r="C69" t="str">
        <f t="shared" si="1"/>
        <v>Ope</v>
      </c>
      <c r="D69" t="s">
        <v>281</v>
      </c>
      <c r="F69" s="1" t="s">
        <v>363</v>
      </c>
      <c r="G69">
        <f>ROW()</f>
        <v>69</v>
      </c>
      <c r="H69" s="1" t="s">
        <v>305</v>
      </c>
      <c r="I69" s="1" t="s">
        <v>8</v>
      </c>
      <c r="J69" s="1" t="s">
        <v>9</v>
      </c>
      <c r="K69" s="1" t="s">
        <v>196</v>
      </c>
    </row>
    <row r="70" spans="1:15" ht="68" x14ac:dyDescent="0.2">
      <c r="A70" t="s">
        <v>218</v>
      </c>
      <c r="B70" s="1" t="s">
        <v>4</v>
      </c>
      <c r="C70" t="str">
        <f t="shared" si="1"/>
        <v>Ope</v>
      </c>
      <c r="D70" t="s">
        <v>278</v>
      </c>
      <c r="F70" s="1" t="s">
        <v>204</v>
      </c>
      <c r="G70">
        <f>ROW()</f>
        <v>70</v>
      </c>
      <c r="H70" s="1" t="s">
        <v>305</v>
      </c>
      <c r="I70" s="1" t="s">
        <v>8</v>
      </c>
      <c r="J70" s="1" t="s">
        <v>198</v>
      </c>
      <c r="K70" s="1" t="s">
        <v>9</v>
      </c>
      <c r="L70" s="1" t="s">
        <v>196</v>
      </c>
      <c r="N70" s="1" t="s">
        <v>126</v>
      </c>
      <c r="O70" s="1" t="s">
        <v>61</v>
      </c>
    </row>
    <row r="71" spans="1:15" ht="51" x14ac:dyDescent="0.2">
      <c r="A71" t="s">
        <v>219</v>
      </c>
      <c r="B71" s="1" t="s">
        <v>4</v>
      </c>
      <c r="C71" t="str">
        <f t="shared" si="1"/>
        <v>Ope</v>
      </c>
      <c r="F71" s="1" t="s">
        <v>203</v>
      </c>
      <c r="G71">
        <f>ROW()</f>
        <v>71</v>
      </c>
      <c r="H71" s="1" t="s">
        <v>305</v>
      </c>
      <c r="O71" s="1" t="s">
        <v>62</v>
      </c>
    </row>
    <row r="72" spans="1:15" ht="51" x14ac:dyDescent="0.2">
      <c r="A72" t="s">
        <v>218</v>
      </c>
      <c r="B72" s="1" t="s">
        <v>200</v>
      </c>
      <c r="C72" t="str">
        <f t="shared" si="1"/>
        <v>Ope</v>
      </c>
      <c r="D72" t="s">
        <v>246</v>
      </c>
      <c r="F72" s="1" t="s">
        <v>199</v>
      </c>
      <c r="G72">
        <f>ROW()</f>
        <v>72</v>
      </c>
      <c r="H72" s="1" t="s">
        <v>305</v>
      </c>
      <c r="I72" s="1" t="s">
        <v>8</v>
      </c>
      <c r="J72" s="1" t="s">
        <v>198</v>
      </c>
      <c r="K72" s="1" t="s">
        <v>9</v>
      </c>
      <c r="L72" s="1" t="s">
        <v>196</v>
      </c>
      <c r="O72" s="1" t="s">
        <v>63</v>
      </c>
    </row>
    <row r="73" spans="1:15" ht="51" x14ac:dyDescent="0.2">
      <c r="A73" t="s">
        <v>218</v>
      </c>
      <c r="B73" s="1" t="s">
        <v>200</v>
      </c>
      <c r="C73" t="str">
        <f t="shared" si="1"/>
        <v>Ope</v>
      </c>
      <c r="D73">
        <v>0</v>
      </c>
      <c r="F73" s="1" t="s">
        <v>205</v>
      </c>
      <c r="G73">
        <f>ROW()</f>
        <v>73</v>
      </c>
      <c r="H73" s="1" t="s">
        <v>305</v>
      </c>
      <c r="I73" s="1" t="s">
        <v>8</v>
      </c>
      <c r="J73" s="1" t="s">
        <v>198</v>
      </c>
      <c r="K73" s="1" t="s">
        <v>9</v>
      </c>
      <c r="L73" s="1" t="s">
        <v>196</v>
      </c>
    </row>
    <row r="74" spans="1:15" ht="51" x14ac:dyDescent="0.2">
      <c r="A74" t="s">
        <v>218</v>
      </c>
      <c r="B74" s="1" t="s">
        <v>200</v>
      </c>
      <c r="C74" t="str">
        <f t="shared" si="1"/>
        <v>Ope</v>
      </c>
      <c r="D74" t="s">
        <v>246</v>
      </c>
      <c r="F74" s="1" t="s">
        <v>379</v>
      </c>
      <c r="G74">
        <f>ROW()</f>
        <v>74</v>
      </c>
      <c r="H74" s="1" t="s">
        <v>305</v>
      </c>
      <c r="I74" s="1" t="s">
        <v>8</v>
      </c>
      <c r="J74" s="1" t="s">
        <v>9</v>
      </c>
      <c r="L74" s="1" t="s">
        <v>196</v>
      </c>
    </row>
    <row r="75" spans="1:15" ht="255" x14ac:dyDescent="0.2">
      <c r="A75" t="s">
        <v>218</v>
      </c>
      <c r="B75" s="1" t="s">
        <v>4</v>
      </c>
      <c r="C75" t="str">
        <f t="shared" si="1"/>
        <v>Ope</v>
      </c>
      <c r="D75" t="s">
        <v>246</v>
      </c>
      <c r="F75" s="1" t="s">
        <v>380</v>
      </c>
      <c r="G75">
        <f>ROW()</f>
        <v>75</v>
      </c>
      <c r="H75" s="1" t="s">
        <v>305</v>
      </c>
      <c r="I75" s="1" t="s">
        <v>8</v>
      </c>
      <c r="J75" s="1" t="s">
        <v>198</v>
      </c>
      <c r="K75" s="1" t="s">
        <v>9</v>
      </c>
      <c r="N75" s="1" t="s">
        <v>128</v>
      </c>
    </row>
    <row r="76" spans="1:15" ht="102" x14ac:dyDescent="0.2">
      <c r="A76" t="s">
        <v>219</v>
      </c>
      <c r="B76" s="1" t="s">
        <v>245</v>
      </c>
      <c r="C76" t="str">
        <f t="shared" si="1"/>
        <v>Ope</v>
      </c>
      <c r="D76">
        <v>1</v>
      </c>
      <c r="F76" s="7" t="s">
        <v>268</v>
      </c>
      <c r="G76">
        <f>ROW()</f>
        <v>76</v>
      </c>
      <c r="H76" s="1" t="s">
        <v>305</v>
      </c>
      <c r="I76" s="1" t="s">
        <v>273</v>
      </c>
    </row>
    <row r="77" spans="1:15" ht="119" x14ac:dyDescent="0.2">
      <c r="A77" t="s">
        <v>219</v>
      </c>
      <c r="B77" s="1" t="s">
        <v>4</v>
      </c>
      <c r="C77" t="str">
        <f t="shared" si="1"/>
        <v>Ope</v>
      </c>
      <c r="D77">
        <v>2</v>
      </c>
      <c r="F77" s="7" t="s">
        <v>269</v>
      </c>
      <c r="G77">
        <f>ROW()</f>
        <v>77</v>
      </c>
      <c r="H77" s="1" t="s">
        <v>305</v>
      </c>
      <c r="I77" s="1" t="s">
        <v>273</v>
      </c>
    </row>
    <row r="78" spans="1:15" ht="68" x14ac:dyDescent="0.2">
      <c r="A78" t="s">
        <v>219</v>
      </c>
      <c r="B78" s="1" t="s">
        <v>4</v>
      </c>
      <c r="C78" t="str">
        <f t="shared" si="1"/>
        <v>Ope</v>
      </c>
      <c r="D78">
        <v>3</v>
      </c>
      <c r="F78" s="7" t="s">
        <v>267</v>
      </c>
      <c r="G78">
        <f>ROW()</f>
        <v>78</v>
      </c>
      <c r="H78" s="1" t="s">
        <v>305</v>
      </c>
      <c r="I78" s="1" t="s">
        <v>273</v>
      </c>
    </row>
    <row r="79" spans="1:15" ht="85" x14ac:dyDescent="0.2">
      <c r="A79" t="s">
        <v>219</v>
      </c>
      <c r="B79" s="1" t="s">
        <v>4</v>
      </c>
      <c r="C79" t="str">
        <f t="shared" si="1"/>
        <v>Ope</v>
      </c>
      <c r="D79">
        <v>4</v>
      </c>
      <c r="F79" s="7" t="s">
        <v>271</v>
      </c>
      <c r="G79">
        <f>ROW()</f>
        <v>79</v>
      </c>
      <c r="H79" s="1" t="s">
        <v>305</v>
      </c>
      <c r="I79" s="1" t="s">
        <v>273</v>
      </c>
    </row>
    <row r="80" spans="1:15" ht="85" x14ac:dyDescent="0.2">
      <c r="A80" t="s">
        <v>219</v>
      </c>
      <c r="B80" s="1" t="s">
        <v>4</v>
      </c>
      <c r="C80" t="str">
        <f t="shared" si="1"/>
        <v>Ope</v>
      </c>
      <c r="D80">
        <v>5</v>
      </c>
      <c r="F80" s="7" t="s">
        <v>270</v>
      </c>
      <c r="G80">
        <f>ROW()</f>
        <v>80</v>
      </c>
      <c r="H80" s="1" t="s">
        <v>305</v>
      </c>
      <c r="I80" s="1" t="s">
        <v>273</v>
      </c>
    </row>
    <row r="81" spans="1:15" ht="85" x14ac:dyDescent="0.2">
      <c r="A81" t="s">
        <v>219</v>
      </c>
      <c r="B81" s="1" t="s">
        <v>4</v>
      </c>
      <c r="C81" t="str">
        <f t="shared" si="1"/>
        <v>Ope</v>
      </c>
      <c r="D81">
        <v>6</v>
      </c>
      <c r="F81" s="7" t="s">
        <v>272</v>
      </c>
      <c r="G81">
        <f>ROW()</f>
        <v>81</v>
      </c>
      <c r="H81" s="1" t="s">
        <v>305</v>
      </c>
      <c r="I81" s="1" t="s">
        <v>273</v>
      </c>
    </row>
    <row r="82" spans="1:15" ht="51" x14ac:dyDescent="0.2">
      <c r="A82" t="s">
        <v>219</v>
      </c>
      <c r="B82" s="1" t="s">
        <v>206</v>
      </c>
      <c r="C82" t="str">
        <f t="shared" si="1"/>
        <v>Wat</v>
      </c>
      <c r="D82" t="s">
        <v>207</v>
      </c>
      <c r="F82" s="1" t="s">
        <v>170</v>
      </c>
      <c r="G82">
        <f>ROW()</f>
        <v>82</v>
      </c>
      <c r="H82" s="1" t="s">
        <v>305</v>
      </c>
      <c r="O82" s="1" t="s">
        <v>64</v>
      </c>
    </row>
    <row r="83" spans="1:15" ht="51" x14ac:dyDescent="0.2">
      <c r="A83" t="s">
        <v>218</v>
      </c>
      <c r="B83" s="1" t="s">
        <v>245</v>
      </c>
      <c r="C83" t="str">
        <f t="shared" si="1"/>
        <v>Ope</v>
      </c>
      <c r="D83">
        <v>1</v>
      </c>
      <c r="F83" s="1" t="s">
        <v>208</v>
      </c>
      <c r="G83">
        <f>ROW()</f>
        <v>83</v>
      </c>
      <c r="H83" s="1" t="s">
        <v>305</v>
      </c>
      <c r="I83" s="1" t="s">
        <v>8</v>
      </c>
      <c r="J83" s="1" t="s">
        <v>282</v>
      </c>
      <c r="K83" s="1" t="s">
        <v>9</v>
      </c>
      <c r="L83" s="1" t="s">
        <v>196</v>
      </c>
      <c r="N83" s="1" t="s">
        <v>132</v>
      </c>
      <c r="O83" s="1" t="s">
        <v>65</v>
      </c>
    </row>
    <row r="84" spans="1:15" ht="136" x14ac:dyDescent="0.2">
      <c r="A84" t="s">
        <v>218</v>
      </c>
      <c r="B84" s="1" t="s">
        <v>245</v>
      </c>
      <c r="C84" t="str">
        <f t="shared" si="1"/>
        <v>Ope</v>
      </c>
      <c r="D84">
        <v>1</v>
      </c>
      <c r="F84" s="1" t="s">
        <v>381</v>
      </c>
      <c r="G84">
        <f>ROW()</f>
        <v>84</v>
      </c>
      <c r="H84" s="1" t="s">
        <v>305</v>
      </c>
      <c r="I84" s="1" t="s">
        <v>359</v>
      </c>
      <c r="J84" s="1" t="s">
        <v>360</v>
      </c>
      <c r="K84" s="1" t="s">
        <v>9</v>
      </c>
      <c r="L84" s="1" t="s">
        <v>196</v>
      </c>
      <c r="M84" s="1" t="s">
        <v>231</v>
      </c>
    </row>
    <row r="85" spans="1:15" ht="187" x14ac:dyDescent="0.2">
      <c r="A85" t="s">
        <v>218</v>
      </c>
      <c r="B85" s="1" t="s">
        <v>245</v>
      </c>
      <c r="C85" t="str">
        <f t="shared" si="1"/>
        <v>Ope</v>
      </c>
      <c r="D85">
        <v>1</v>
      </c>
      <c r="F85" s="1" t="s">
        <v>382</v>
      </c>
      <c r="G85">
        <f>ROW()</f>
        <v>85</v>
      </c>
      <c r="H85" s="1" t="s">
        <v>305</v>
      </c>
      <c r="I85" s="1" t="s">
        <v>360</v>
      </c>
      <c r="J85" s="1" t="s">
        <v>354</v>
      </c>
      <c r="K85" s="1" t="s">
        <v>9</v>
      </c>
      <c r="L85" s="1" t="s">
        <v>196</v>
      </c>
      <c r="M85" s="1" t="s">
        <v>231</v>
      </c>
    </row>
    <row r="86" spans="1:15" ht="68" x14ac:dyDescent="0.2">
      <c r="A86" t="s">
        <v>219</v>
      </c>
      <c r="B86" s="1" t="s">
        <v>245</v>
      </c>
      <c r="C86" t="str">
        <f t="shared" si="1"/>
        <v>Ope</v>
      </c>
      <c r="F86" s="1" t="s">
        <v>209</v>
      </c>
      <c r="G86">
        <f>ROW()</f>
        <v>86</v>
      </c>
      <c r="H86" s="1" t="s">
        <v>305</v>
      </c>
    </row>
    <row r="87" spans="1:15" ht="119" x14ac:dyDescent="0.2">
      <c r="A87" t="s">
        <v>218</v>
      </c>
      <c r="B87" s="1" t="s">
        <v>245</v>
      </c>
      <c r="C87" t="str">
        <f t="shared" si="1"/>
        <v>Ope</v>
      </c>
      <c r="D87">
        <v>1</v>
      </c>
      <c r="F87" s="1" t="s">
        <v>361</v>
      </c>
      <c r="G87">
        <f>ROW()</f>
        <v>87</v>
      </c>
      <c r="H87" s="1" t="s">
        <v>305</v>
      </c>
      <c r="I87" s="1" t="s">
        <v>360</v>
      </c>
      <c r="J87" s="1" t="s">
        <v>354</v>
      </c>
      <c r="K87" s="1" t="s">
        <v>9</v>
      </c>
      <c r="L87" s="1" t="s">
        <v>196</v>
      </c>
      <c r="M87" s="1" t="s">
        <v>231</v>
      </c>
      <c r="O87" s="1" t="s">
        <v>66</v>
      </c>
    </row>
    <row r="88" spans="1:15" ht="51" x14ac:dyDescent="0.2">
      <c r="A88" t="s">
        <v>219</v>
      </c>
      <c r="B88" s="1" t="s">
        <v>245</v>
      </c>
      <c r="C88" t="str">
        <f t="shared" si="1"/>
        <v>Ope</v>
      </c>
      <c r="F88" s="1" t="s">
        <v>210</v>
      </c>
      <c r="G88">
        <f>ROW()</f>
        <v>88</v>
      </c>
      <c r="H88" s="1" t="s">
        <v>305</v>
      </c>
      <c r="N88" s="1" t="s">
        <v>133</v>
      </c>
      <c r="O88" s="1" t="s">
        <v>67</v>
      </c>
    </row>
    <row r="89" spans="1:15" ht="51" x14ac:dyDescent="0.2">
      <c r="A89" t="s">
        <v>219</v>
      </c>
      <c r="B89" s="1" t="s">
        <v>245</v>
      </c>
      <c r="C89" t="str">
        <f t="shared" si="1"/>
        <v>Ope</v>
      </c>
      <c r="F89" s="1" t="s">
        <v>211</v>
      </c>
      <c r="G89">
        <f>ROW()</f>
        <v>89</v>
      </c>
      <c r="H89" s="1" t="s">
        <v>305</v>
      </c>
      <c r="O89" s="1" t="s">
        <v>68</v>
      </c>
    </row>
    <row r="90" spans="1:15" ht="51" x14ac:dyDescent="0.2">
      <c r="A90" t="s">
        <v>219</v>
      </c>
      <c r="B90" s="1" t="s">
        <v>245</v>
      </c>
      <c r="C90" t="str">
        <f t="shared" si="1"/>
        <v>Ope</v>
      </c>
      <c r="F90" s="1" t="s">
        <v>224</v>
      </c>
      <c r="G90">
        <f>ROW()</f>
        <v>90</v>
      </c>
      <c r="H90" s="1" t="s">
        <v>305</v>
      </c>
      <c r="O90" s="1" t="s">
        <v>69</v>
      </c>
    </row>
    <row r="91" spans="1:15" ht="51" x14ac:dyDescent="0.2">
      <c r="A91" t="s">
        <v>219</v>
      </c>
      <c r="B91" s="1" t="s">
        <v>245</v>
      </c>
      <c r="C91" t="str">
        <f t="shared" si="1"/>
        <v>Ope</v>
      </c>
      <c r="F91" s="1" t="s">
        <v>225</v>
      </c>
      <c r="G91">
        <f>ROW()</f>
        <v>91</v>
      </c>
      <c r="H91" s="1" t="s">
        <v>305</v>
      </c>
      <c r="N91" s="1" t="s">
        <v>136</v>
      </c>
      <c r="O91" s="1" t="s">
        <v>70</v>
      </c>
    </row>
    <row r="92" spans="1:15" ht="51" x14ac:dyDescent="0.2">
      <c r="A92" t="s">
        <v>219</v>
      </c>
      <c r="B92" s="1" t="s">
        <v>245</v>
      </c>
      <c r="C92" t="str">
        <f t="shared" si="1"/>
        <v>Ope</v>
      </c>
      <c r="F92" s="1" t="s">
        <v>228</v>
      </c>
      <c r="G92">
        <f>ROW()</f>
        <v>92</v>
      </c>
      <c r="H92" s="1" t="s">
        <v>305</v>
      </c>
      <c r="O92" s="1" t="s">
        <v>71</v>
      </c>
    </row>
    <row r="93" spans="1:15" ht="68" x14ac:dyDescent="0.2">
      <c r="A93" t="s">
        <v>219</v>
      </c>
      <c r="B93" s="1" t="s">
        <v>245</v>
      </c>
      <c r="C93" t="str">
        <f t="shared" si="1"/>
        <v>Ope</v>
      </c>
      <c r="F93" s="1" t="s">
        <v>228</v>
      </c>
      <c r="G93">
        <f>ROW()</f>
        <v>93</v>
      </c>
      <c r="H93" s="1" t="s">
        <v>305</v>
      </c>
      <c r="N93" s="1" t="s">
        <v>140</v>
      </c>
      <c r="O93" s="1" t="s">
        <v>72</v>
      </c>
    </row>
    <row r="94" spans="1:15" ht="51" x14ac:dyDescent="0.2">
      <c r="A94" t="s">
        <v>218</v>
      </c>
      <c r="B94" s="1" t="s">
        <v>298</v>
      </c>
      <c r="C94" t="str">
        <f t="shared" si="1"/>
        <v>Com</v>
      </c>
      <c r="D94">
        <v>1</v>
      </c>
      <c r="F94" s="1" t="s">
        <v>384</v>
      </c>
      <c r="G94">
        <f>ROW()</f>
        <v>94</v>
      </c>
      <c r="H94" s="1" t="s">
        <v>305</v>
      </c>
      <c r="I94" s="1" t="s">
        <v>8</v>
      </c>
      <c r="J94" s="1" t="s">
        <v>9</v>
      </c>
      <c r="K94" s="1" t="s">
        <v>196</v>
      </c>
      <c r="O94" s="1" t="s">
        <v>73</v>
      </c>
    </row>
    <row r="95" spans="1:15" ht="68" x14ac:dyDescent="0.2">
      <c r="A95" t="s">
        <v>218</v>
      </c>
      <c r="B95" s="1" t="s">
        <v>245</v>
      </c>
      <c r="C95" t="str">
        <f t="shared" si="1"/>
        <v>Ope</v>
      </c>
      <c r="D95">
        <v>1</v>
      </c>
      <c r="F95" s="1" t="s">
        <v>383</v>
      </c>
      <c r="G95">
        <f>ROW()</f>
        <v>95</v>
      </c>
      <c r="H95" s="1" t="s">
        <v>305</v>
      </c>
      <c r="I95" s="1" t="s">
        <v>283</v>
      </c>
      <c r="J95" s="1" t="s">
        <v>284</v>
      </c>
      <c r="K95" s="1" t="s">
        <v>9</v>
      </c>
      <c r="L95" s="1" t="s">
        <v>196</v>
      </c>
      <c r="N95" s="1" t="s">
        <v>134</v>
      </c>
    </row>
    <row r="96" spans="1:15" ht="51" x14ac:dyDescent="0.2">
      <c r="A96" t="s">
        <v>219</v>
      </c>
      <c r="B96" s="1" t="s">
        <v>245</v>
      </c>
      <c r="C96" t="str">
        <f t="shared" si="1"/>
        <v>Ope</v>
      </c>
      <c r="F96" s="1" t="s">
        <v>229</v>
      </c>
      <c r="G96">
        <f>ROW()</f>
        <v>96</v>
      </c>
      <c r="H96" s="1" t="s">
        <v>305</v>
      </c>
      <c r="N96" s="1" t="s">
        <v>135</v>
      </c>
    </row>
    <row r="97" spans="1:15" ht="51" x14ac:dyDescent="0.2">
      <c r="A97" t="s">
        <v>218</v>
      </c>
      <c r="B97" s="1" t="s">
        <v>245</v>
      </c>
      <c r="C97" t="str">
        <f t="shared" si="1"/>
        <v>Ope</v>
      </c>
      <c r="D97">
        <v>1</v>
      </c>
      <c r="F97" s="1" t="s">
        <v>226</v>
      </c>
      <c r="G97">
        <f>ROW()</f>
        <v>97</v>
      </c>
      <c r="H97" s="1" t="s">
        <v>305</v>
      </c>
      <c r="I97" s="1" t="s">
        <v>8</v>
      </c>
      <c r="J97" s="1" t="s">
        <v>9</v>
      </c>
      <c r="K97" s="1" t="s">
        <v>196</v>
      </c>
      <c r="N97" s="1" t="s">
        <v>137</v>
      </c>
    </row>
    <row r="98" spans="1:15" ht="51" x14ac:dyDescent="0.2">
      <c r="A98" t="s">
        <v>219</v>
      </c>
      <c r="B98" s="1" t="s">
        <v>245</v>
      </c>
      <c r="C98" t="str">
        <f t="shared" si="1"/>
        <v>Ope</v>
      </c>
      <c r="F98" s="1" t="s">
        <v>230</v>
      </c>
      <c r="G98">
        <f>ROW()</f>
        <v>98</v>
      </c>
      <c r="H98" s="1" t="s">
        <v>305</v>
      </c>
      <c r="N98" s="1" t="s">
        <v>138</v>
      </c>
    </row>
    <row r="99" spans="1:15" ht="51" x14ac:dyDescent="0.2">
      <c r="A99" t="s">
        <v>218</v>
      </c>
      <c r="B99" s="1" t="s">
        <v>245</v>
      </c>
      <c r="C99" t="str">
        <f t="shared" si="1"/>
        <v>Ope</v>
      </c>
      <c r="D99">
        <v>1</v>
      </c>
      <c r="F99" s="1" t="s">
        <v>232</v>
      </c>
      <c r="G99">
        <f>ROW()</f>
        <v>99</v>
      </c>
      <c r="H99" s="1" t="s">
        <v>305</v>
      </c>
      <c r="I99" s="1" t="s">
        <v>8</v>
      </c>
      <c r="J99" s="1" t="s">
        <v>9</v>
      </c>
      <c r="K99" s="1" t="s">
        <v>196</v>
      </c>
      <c r="L99" s="1" t="s">
        <v>231</v>
      </c>
      <c r="N99" s="1" t="s">
        <v>139</v>
      </c>
    </row>
    <row r="100" spans="1:15" ht="68" x14ac:dyDescent="0.2">
      <c r="A100" t="s">
        <v>218</v>
      </c>
      <c r="B100" s="1" t="s">
        <v>245</v>
      </c>
      <c r="C100" t="str">
        <f t="shared" si="1"/>
        <v>Ope</v>
      </c>
      <c r="D100">
        <v>1</v>
      </c>
      <c r="F100" s="1" t="s">
        <v>429</v>
      </c>
      <c r="G100">
        <f>ROW()</f>
        <v>100</v>
      </c>
      <c r="H100" s="1" t="s">
        <v>305</v>
      </c>
      <c r="I100" s="1" t="s">
        <v>8</v>
      </c>
      <c r="J100" s="1" t="s">
        <v>9</v>
      </c>
      <c r="K100" s="1" t="s">
        <v>196</v>
      </c>
    </row>
    <row r="101" spans="1:15" ht="51" x14ac:dyDescent="0.2">
      <c r="A101" t="s">
        <v>219</v>
      </c>
      <c r="B101" s="1" t="s">
        <v>104</v>
      </c>
      <c r="C101" t="str">
        <f t="shared" si="1"/>
        <v>Com</v>
      </c>
      <c r="F101" s="1" t="s">
        <v>233</v>
      </c>
      <c r="G101">
        <f>ROW()</f>
        <v>101</v>
      </c>
      <c r="H101" s="1" t="s">
        <v>305</v>
      </c>
      <c r="N101" s="1" t="s">
        <v>141</v>
      </c>
      <c r="O101" s="1" t="s">
        <v>74</v>
      </c>
    </row>
    <row r="102" spans="1:15" ht="85" x14ac:dyDescent="0.2">
      <c r="A102" t="s">
        <v>218</v>
      </c>
      <c r="B102" s="1" t="s">
        <v>234</v>
      </c>
      <c r="C102" t="str">
        <f t="shared" si="1"/>
        <v>Com</v>
      </c>
      <c r="D102" t="s">
        <v>246</v>
      </c>
      <c r="F102" s="1" t="s">
        <v>235</v>
      </c>
      <c r="G102">
        <f>ROW()</f>
        <v>102</v>
      </c>
      <c r="H102" s="1" t="s">
        <v>305</v>
      </c>
      <c r="I102" s="1" t="s">
        <v>285</v>
      </c>
      <c r="J102" s="1" t="s">
        <v>286</v>
      </c>
      <c r="K102" s="1" t="s">
        <v>9</v>
      </c>
      <c r="L102" s="1" t="s">
        <v>196</v>
      </c>
      <c r="N102" s="1" t="s">
        <v>146</v>
      </c>
      <c r="O102" s="1" t="s">
        <v>75</v>
      </c>
    </row>
    <row r="103" spans="1:15" ht="68" x14ac:dyDescent="0.2">
      <c r="A103" t="s">
        <v>219</v>
      </c>
      <c r="B103" s="1" t="s">
        <v>104</v>
      </c>
      <c r="C103" t="str">
        <f t="shared" si="1"/>
        <v>Com</v>
      </c>
      <c r="F103" s="1" t="s">
        <v>236</v>
      </c>
      <c r="G103">
        <f>ROW()</f>
        <v>103</v>
      </c>
      <c r="H103" s="1" t="s">
        <v>305</v>
      </c>
      <c r="O103" s="1" t="s">
        <v>76</v>
      </c>
    </row>
    <row r="104" spans="1:15" ht="136" x14ac:dyDescent="0.2">
      <c r="A104" t="s">
        <v>218</v>
      </c>
      <c r="B104" s="1" t="s">
        <v>104</v>
      </c>
      <c r="C104" t="str">
        <f t="shared" si="1"/>
        <v>Com</v>
      </c>
      <c r="D104" t="s">
        <v>246</v>
      </c>
      <c r="F104" s="1" t="s">
        <v>237</v>
      </c>
      <c r="G104">
        <f>ROW()</f>
        <v>104</v>
      </c>
      <c r="H104" s="1" t="s">
        <v>305</v>
      </c>
      <c r="I104" s="1" t="s">
        <v>8</v>
      </c>
      <c r="J104" s="1" t="s">
        <v>385</v>
      </c>
      <c r="K104" s="1" t="s">
        <v>238</v>
      </c>
      <c r="L104" s="1" t="s">
        <v>196</v>
      </c>
      <c r="N104" s="1" t="s">
        <v>148</v>
      </c>
      <c r="O104" s="1" t="s">
        <v>77</v>
      </c>
    </row>
    <row r="105" spans="1:15" ht="68" x14ac:dyDescent="0.2">
      <c r="A105" t="s">
        <v>218</v>
      </c>
      <c r="B105" s="1" t="s">
        <v>240</v>
      </c>
      <c r="C105" t="str">
        <f t="shared" si="1"/>
        <v>Com</v>
      </c>
      <c r="D105" t="s">
        <v>246</v>
      </c>
      <c r="F105" s="1" t="s">
        <v>239</v>
      </c>
      <c r="G105">
        <f>ROW()</f>
        <v>105</v>
      </c>
      <c r="H105" s="1" t="s">
        <v>305</v>
      </c>
      <c r="I105" s="1" t="s">
        <v>8</v>
      </c>
      <c r="J105" s="1" t="s">
        <v>9</v>
      </c>
      <c r="K105" s="1" t="s">
        <v>196</v>
      </c>
      <c r="N105" s="1" t="s">
        <v>142</v>
      </c>
      <c r="O105" s="1" t="s">
        <v>78</v>
      </c>
    </row>
    <row r="106" spans="1:15" ht="102" x14ac:dyDescent="0.2">
      <c r="A106" t="s">
        <v>218</v>
      </c>
      <c r="B106" s="1" t="s">
        <v>240</v>
      </c>
      <c r="C106" t="str">
        <f t="shared" si="1"/>
        <v>Com</v>
      </c>
      <c r="D106">
        <v>0</v>
      </c>
      <c r="F106" s="1" t="s">
        <v>79</v>
      </c>
      <c r="G106">
        <f>ROW()</f>
        <v>106</v>
      </c>
      <c r="H106" s="1" t="s">
        <v>305</v>
      </c>
      <c r="I106" s="1" t="s">
        <v>8</v>
      </c>
      <c r="J106" s="1" t="s">
        <v>9</v>
      </c>
      <c r="K106" s="1" t="s">
        <v>196</v>
      </c>
      <c r="O106" s="1" t="s">
        <v>79</v>
      </c>
    </row>
    <row r="107" spans="1:15" ht="85" x14ac:dyDescent="0.2">
      <c r="A107" t="s">
        <v>218</v>
      </c>
      <c r="B107" s="1" t="s">
        <v>104</v>
      </c>
      <c r="C107" t="str">
        <f t="shared" si="1"/>
        <v>Com</v>
      </c>
      <c r="D107" t="s">
        <v>246</v>
      </c>
      <c r="F107" s="1" t="s">
        <v>242</v>
      </c>
      <c r="G107">
        <f>ROW()</f>
        <v>107</v>
      </c>
      <c r="H107" s="1" t="s">
        <v>305</v>
      </c>
      <c r="I107" s="1" t="s">
        <v>8</v>
      </c>
      <c r="J107" s="1" t="s">
        <v>9</v>
      </c>
      <c r="K107" s="1" t="s">
        <v>196</v>
      </c>
      <c r="N107" s="1" t="s">
        <v>144</v>
      </c>
      <c r="O107" s="1" t="s">
        <v>80</v>
      </c>
    </row>
    <row r="108" spans="1:15" ht="51" x14ac:dyDescent="0.2">
      <c r="A108" t="s">
        <v>219</v>
      </c>
      <c r="B108" s="1" t="s">
        <v>104</v>
      </c>
      <c r="C108" t="str">
        <f t="shared" si="1"/>
        <v>Com</v>
      </c>
      <c r="F108" s="1" t="s">
        <v>241</v>
      </c>
      <c r="G108">
        <f>ROW()</f>
        <v>108</v>
      </c>
      <c r="H108" s="1" t="s">
        <v>305</v>
      </c>
      <c r="O108" s="1" t="s">
        <v>81</v>
      </c>
    </row>
    <row r="109" spans="1:15" ht="51" x14ac:dyDescent="0.2">
      <c r="A109" t="s">
        <v>219</v>
      </c>
      <c r="B109" s="1" t="s">
        <v>104</v>
      </c>
      <c r="C109" t="str">
        <f t="shared" si="1"/>
        <v>Com</v>
      </c>
      <c r="F109" s="1" t="s">
        <v>227</v>
      </c>
      <c r="G109">
        <f>ROW()</f>
        <v>109</v>
      </c>
      <c r="H109" s="1" t="s">
        <v>305</v>
      </c>
      <c r="O109" s="1" t="s">
        <v>82</v>
      </c>
    </row>
    <row r="110" spans="1:15" ht="68" x14ac:dyDescent="0.2">
      <c r="A110" t="s">
        <v>219</v>
      </c>
      <c r="B110" s="1" t="s">
        <v>104</v>
      </c>
      <c r="C110" t="str">
        <f t="shared" si="1"/>
        <v>Com</v>
      </c>
      <c r="F110" s="1" t="s">
        <v>243</v>
      </c>
      <c r="G110">
        <f>ROW()</f>
        <v>110</v>
      </c>
      <c r="H110" s="1" t="s">
        <v>305</v>
      </c>
      <c r="N110" s="1" t="s">
        <v>149</v>
      </c>
      <c r="O110" s="1" t="s">
        <v>83</v>
      </c>
    </row>
    <row r="111" spans="1:15" ht="68" x14ac:dyDescent="0.2">
      <c r="A111" t="s">
        <v>219</v>
      </c>
      <c r="B111" s="1" t="s">
        <v>104</v>
      </c>
      <c r="C111" t="str">
        <f t="shared" si="1"/>
        <v>Com</v>
      </c>
      <c r="F111" s="1" t="s">
        <v>227</v>
      </c>
      <c r="G111">
        <f>ROW()</f>
        <v>111</v>
      </c>
      <c r="H111" s="1" t="s">
        <v>305</v>
      </c>
      <c r="O111" s="1" t="s">
        <v>84</v>
      </c>
    </row>
    <row r="112" spans="1:15" ht="51" x14ac:dyDescent="0.2">
      <c r="A112" t="s">
        <v>219</v>
      </c>
      <c r="B112" s="1" t="s">
        <v>104</v>
      </c>
      <c r="C112" t="str">
        <f t="shared" si="1"/>
        <v>Com</v>
      </c>
      <c r="D112" t="s">
        <v>246</v>
      </c>
      <c r="F112" s="1" t="s">
        <v>143</v>
      </c>
      <c r="G112">
        <f>ROW()</f>
        <v>112</v>
      </c>
      <c r="H112" s="1" t="s">
        <v>305</v>
      </c>
      <c r="I112" s="1" t="s">
        <v>8</v>
      </c>
      <c r="J112" s="1" t="s">
        <v>9</v>
      </c>
      <c r="K112" s="1" t="s">
        <v>196</v>
      </c>
      <c r="N112" s="1" t="s">
        <v>143</v>
      </c>
    </row>
    <row r="113" spans="1:15" ht="51" x14ac:dyDescent="0.2">
      <c r="A113" t="s">
        <v>219</v>
      </c>
      <c r="B113" s="1" t="s">
        <v>104</v>
      </c>
      <c r="C113" t="str">
        <f t="shared" si="1"/>
        <v>Com</v>
      </c>
      <c r="F113" s="1" t="s">
        <v>244</v>
      </c>
      <c r="G113">
        <f>ROW()</f>
        <v>113</v>
      </c>
      <c r="H113" s="1" t="s">
        <v>305</v>
      </c>
      <c r="N113" s="1" t="s">
        <v>145</v>
      </c>
    </row>
    <row r="114" spans="1:15" ht="68" x14ac:dyDescent="0.2">
      <c r="A114" t="s">
        <v>219</v>
      </c>
      <c r="B114" s="1" t="s">
        <v>104</v>
      </c>
      <c r="C114" t="str">
        <f t="shared" si="1"/>
        <v>Com</v>
      </c>
      <c r="F114" s="1" t="s">
        <v>244</v>
      </c>
      <c r="G114">
        <f>ROW()</f>
        <v>114</v>
      </c>
      <c r="H114" s="1" t="s">
        <v>305</v>
      </c>
      <c r="N114" s="1" t="s">
        <v>147</v>
      </c>
    </row>
    <row r="115" spans="1:15" ht="51" x14ac:dyDescent="0.2">
      <c r="A115" t="s">
        <v>218</v>
      </c>
      <c r="B115" s="1" t="s">
        <v>299</v>
      </c>
      <c r="C115" t="str">
        <f t="shared" si="1"/>
        <v>Str</v>
      </c>
      <c r="D115">
        <v>0</v>
      </c>
      <c r="F115" s="1" t="s">
        <v>248</v>
      </c>
      <c r="G115">
        <f>ROW()</f>
        <v>115</v>
      </c>
      <c r="H115" s="1" t="s">
        <v>305</v>
      </c>
      <c r="I115" s="1" t="s">
        <v>8</v>
      </c>
      <c r="J115" s="1" t="s">
        <v>9</v>
      </c>
      <c r="K115" s="1" t="s">
        <v>196</v>
      </c>
      <c r="N115" s="1" t="s">
        <v>150</v>
      </c>
      <c r="O115" s="1" t="s">
        <v>85</v>
      </c>
    </row>
    <row r="116" spans="1:15" ht="51" x14ac:dyDescent="0.2">
      <c r="A116" t="s">
        <v>219</v>
      </c>
      <c r="B116" s="1" t="s">
        <v>105</v>
      </c>
      <c r="C116" t="str">
        <f t="shared" si="1"/>
        <v>Str</v>
      </c>
      <c r="F116" s="1" t="s">
        <v>227</v>
      </c>
      <c r="G116">
        <f>ROW()</f>
        <v>116</v>
      </c>
      <c r="H116" s="1" t="s">
        <v>305</v>
      </c>
      <c r="O116" s="1" t="s">
        <v>86</v>
      </c>
    </row>
    <row r="117" spans="1:15" ht="51" x14ac:dyDescent="0.2">
      <c r="A117" t="s">
        <v>219</v>
      </c>
      <c r="B117" s="1" t="s">
        <v>105</v>
      </c>
      <c r="C117" t="str">
        <f t="shared" si="1"/>
        <v>Str</v>
      </c>
      <c r="F117" s="1" t="s">
        <v>249</v>
      </c>
      <c r="G117">
        <f>ROW()</f>
        <v>117</v>
      </c>
      <c r="H117" s="1" t="s">
        <v>305</v>
      </c>
      <c r="N117" s="1" t="s">
        <v>152</v>
      </c>
      <c r="O117" s="1" t="s">
        <v>87</v>
      </c>
    </row>
    <row r="118" spans="1:15" ht="51" x14ac:dyDescent="0.2">
      <c r="A118" t="s">
        <v>218</v>
      </c>
      <c r="B118" s="1" t="s">
        <v>250</v>
      </c>
      <c r="C118" t="str">
        <f t="shared" si="1"/>
        <v>Str</v>
      </c>
      <c r="D118">
        <v>0</v>
      </c>
      <c r="F118" s="1" t="s">
        <v>88</v>
      </c>
      <c r="G118">
        <f>ROW()</f>
        <v>118</v>
      </c>
      <c r="H118" s="1" t="s">
        <v>305</v>
      </c>
      <c r="I118" s="1" t="s">
        <v>8</v>
      </c>
      <c r="J118" s="1" t="s">
        <v>9</v>
      </c>
      <c r="K118" s="1" t="s">
        <v>196</v>
      </c>
      <c r="O118" s="1" t="s">
        <v>88</v>
      </c>
    </row>
    <row r="119" spans="1:15" ht="68" x14ac:dyDescent="0.2">
      <c r="A119" t="s">
        <v>218</v>
      </c>
      <c r="B119" s="1" t="s">
        <v>105</v>
      </c>
      <c r="C119" t="str">
        <f t="shared" si="1"/>
        <v>Str</v>
      </c>
      <c r="D119" t="s">
        <v>247</v>
      </c>
      <c r="F119" s="1" t="s">
        <v>392</v>
      </c>
      <c r="G119">
        <f>ROW()</f>
        <v>119</v>
      </c>
      <c r="H119" s="1" t="s">
        <v>305</v>
      </c>
      <c r="I119" s="1" t="s">
        <v>8</v>
      </c>
      <c r="J119" s="1" t="s">
        <v>9</v>
      </c>
      <c r="K119" s="1" t="s">
        <v>196</v>
      </c>
      <c r="N119" s="1" t="s">
        <v>151</v>
      </c>
      <c r="O119" s="1" t="s">
        <v>89</v>
      </c>
    </row>
    <row r="120" spans="1:15" ht="51" x14ac:dyDescent="0.2">
      <c r="A120" t="s">
        <v>219</v>
      </c>
      <c r="B120" s="1" t="s">
        <v>105</v>
      </c>
      <c r="C120" t="str">
        <f t="shared" si="1"/>
        <v>Str</v>
      </c>
      <c r="F120" s="1" t="s">
        <v>251</v>
      </c>
      <c r="G120">
        <f>ROW()</f>
        <v>120</v>
      </c>
      <c r="H120" s="1" t="s">
        <v>305</v>
      </c>
      <c r="O120" s="1" t="s">
        <v>90</v>
      </c>
    </row>
    <row r="121" spans="1:15" ht="68" x14ac:dyDescent="0.2">
      <c r="A121" t="s">
        <v>218</v>
      </c>
      <c r="B121" s="1" t="s">
        <v>105</v>
      </c>
      <c r="C121" t="str">
        <f t="shared" si="1"/>
        <v>Str</v>
      </c>
      <c r="D121">
        <v>0</v>
      </c>
      <c r="F121" s="1" t="s">
        <v>252</v>
      </c>
      <c r="G121">
        <f>ROW()</f>
        <v>121</v>
      </c>
      <c r="H121" s="1" t="s">
        <v>305</v>
      </c>
      <c r="I121" s="1" t="s">
        <v>8</v>
      </c>
      <c r="J121" s="1" t="s">
        <v>9</v>
      </c>
      <c r="K121" s="1" t="s">
        <v>196</v>
      </c>
      <c r="N121" s="1" t="s">
        <v>91</v>
      </c>
      <c r="O121" s="1" t="s">
        <v>91</v>
      </c>
    </row>
    <row r="122" spans="1:15" ht="51" x14ac:dyDescent="0.2">
      <c r="A122" t="s">
        <v>219</v>
      </c>
      <c r="B122" s="1" t="s">
        <v>105</v>
      </c>
      <c r="C122" t="str">
        <f t="shared" si="1"/>
        <v>Str</v>
      </c>
      <c r="F122" s="1" t="s">
        <v>253</v>
      </c>
      <c r="G122">
        <f>ROW()</f>
        <v>122</v>
      </c>
      <c r="H122" s="1" t="s">
        <v>305</v>
      </c>
      <c r="O122" s="1" t="s">
        <v>92</v>
      </c>
    </row>
    <row r="123" spans="1:15" ht="85" x14ac:dyDescent="0.2">
      <c r="A123" t="s">
        <v>219</v>
      </c>
      <c r="B123" s="1" t="s">
        <v>105</v>
      </c>
      <c r="C123" t="str">
        <f t="shared" si="1"/>
        <v>Str</v>
      </c>
      <c r="F123" s="1" t="s">
        <v>233</v>
      </c>
      <c r="G123">
        <f>ROW()</f>
        <v>123</v>
      </c>
      <c r="H123" s="1" t="s">
        <v>305</v>
      </c>
      <c r="N123" s="1" t="s">
        <v>254</v>
      </c>
    </row>
    <row r="124" spans="1:15" ht="51" x14ac:dyDescent="0.2">
      <c r="A124" t="s">
        <v>219</v>
      </c>
      <c r="B124" s="1" t="s">
        <v>105</v>
      </c>
      <c r="C124" t="str">
        <f t="shared" si="1"/>
        <v>Str</v>
      </c>
      <c r="F124" s="1" t="s">
        <v>227</v>
      </c>
      <c r="G124">
        <f>ROW()</f>
        <v>124</v>
      </c>
      <c r="H124" s="1" t="s">
        <v>305</v>
      </c>
      <c r="N124" s="1" t="s">
        <v>255</v>
      </c>
    </row>
    <row r="125" spans="1:15" ht="51" x14ac:dyDescent="0.2">
      <c r="A125" t="s">
        <v>219</v>
      </c>
      <c r="B125" s="1" t="s">
        <v>105</v>
      </c>
      <c r="C125" t="str">
        <f t="shared" si="1"/>
        <v>Str</v>
      </c>
      <c r="F125" s="1" t="s">
        <v>256</v>
      </c>
      <c r="G125">
        <f>ROW()</f>
        <v>125</v>
      </c>
      <c r="H125" s="1" t="s">
        <v>305</v>
      </c>
      <c r="N125" s="1" t="s">
        <v>153</v>
      </c>
    </row>
    <row r="126" spans="1:15" ht="51" x14ac:dyDescent="0.2">
      <c r="A126" t="s">
        <v>219</v>
      </c>
      <c r="B126" s="1" t="s">
        <v>105</v>
      </c>
      <c r="C126" t="str">
        <f t="shared" si="1"/>
        <v>Str</v>
      </c>
      <c r="F126" s="1" t="s">
        <v>257</v>
      </c>
      <c r="G126">
        <f>ROW()</f>
        <v>126</v>
      </c>
      <c r="H126" s="1" t="s">
        <v>305</v>
      </c>
      <c r="N126" s="1" t="s">
        <v>154</v>
      </c>
    </row>
    <row r="127" spans="1:15" ht="51" x14ac:dyDescent="0.2">
      <c r="A127" t="s">
        <v>219</v>
      </c>
      <c r="B127" s="1" t="s">
        <v>106</v>
      </c>
      <c r="C127" t="str">
        <f t="shared" si="1"/>
        <v>Res</v>
      </c>
      <c r="F127" s="1" t="s">
        <v>233</v>
      </c>
      <c r="G127">
        <f>ROW()</f>
        <v>127</v>
      </c>
      <c r="H127" s="1" t="s">
        <v>305</v>
      </c>
      <c r="O127" s="1" t="s">
        <v>93</v>
      </c>
    </row>
    <row r="128" spans="1:15" ht="68" x14ac:dyDescent="0.2">
      <c r="A128" t="s">
        <v>218</v>
      </c>
      <c r="B128" s="1" t="s">
        <v>106</v>
      </c>
      <c r="C128" t="str">
        <f t="shared" si="1"/>
        <v>Res</v>
      </c>
      <c r="D128" t="s">
        <v>279</v>
      </c>
      <c r="F128" s="1" t="s">
        <v>386</v>
      </c>
      <c r="G128">
        <f>ROW()</f>
        <v>128</v>
      </c>
      <c r="H128" s="1" t="s">
        <v>305</v>
      </c>
      <c r="I128" s="1" t="s">
        <v>8</v>
      </c>
      <c r="J128" s="1" t="s">
        <v>9</v>
      </c>
      <c r="K128" s="1" t="s">
        <v>196</v>
      </c>
      <c r="N128" s="1" t="s">
        <v>158</v>
      </c>
      <c r="O128" s="1" t="s">
        <v>94</v>
      </c>
    </row>
    <row r="129" spans="1:15" ht="51" x14ac:dyDescent="0.2">
      <c r="A129" t="s">
        <v>219</v>
      </c>
      <c r="B129" s="1" t="s">
        <v>106</v>
      </c>
      <c r="C129" t="str">
        <f t="shared" si="1"/>
        <v>Res</v>
      </c>
      <c r="F129" s="1" t="s">
        <v>227</v>
      </c>
      <c r="G129">
        <f>ROW()</f>
        <v>129</v>
      </c>
      <c r="H129" s="1" t="s">
        <v>305</v>
      </c>
      <c r="O129" s="1" t="s">
        <v>95</v>
      </c>
    </row>
    <row r="130" spans="1:15" ht="85" x14ac:dyDescent="0.2">
      <c r="A130" t="s">
        <v>219</v>
      </c>
      <c r="B130" s="1" t="s">
        <v>106</v>
      </c>
      <c r="C130" t="str">
        <f t="shared" si="1"/>
        <v>Res</v>
      </c>
      <c r="F130" s="1" t="s">
        <v>287</v>
      </c>
      <c r="G130">
        <f>ROW()</f>
        <v>130</v>
      </c>
      <c r="H130" s="1" t="s">
        <v>305</v>
      </c>
      <c r="O130" s="1" t="s">
        <v>96</v>
      </c>
    </row>
    <row r="131" spans="1:15" ht="68" x14ac:dyDescent="0.2">
      <c r="A131" t="s">
        <v>218</v>
      </c>
      <c r="B131" s="1" t="s">
        <v>106</v>
      </c>
      <c r="C131" t="str">
        <f t="shared" ref="C131:C139" si="2">LEFT(B131,3)</f>
        <v>Res</v>
      </c>
      <c r="D131" t="s">
        <v>290</v>
      </c>
      <c r="F131" s="1" t="s">
        <v>261</v>
      </c>
      <c r="G131">
        <f>ROW()</f>
        <v>131</v>
      </c>
      <c r="H131" s="1" t="s">
        <v>305</v>
      </c>
      <c r="I131" s="1" t="s">
        <v>288</v>
      </c>
      <c r="J131" s="1" t="s">
        <v>289</v>
      </c>
      <c r="K131" s="1" t="s">
        <v>9</v>
      </c>
      <c r="L131" s="1" t="s">
        <v>196</v>
      </c>
      <c r="O131" s="1" t="s">
        <v>97</v>
      </c>
    </row>
    <row r="132" spans="1:15" ht="51" x14ac:dyDescent="0.2">
      <c r="A132" t="s">
        <v>219</v>
      </c>
      <c r="B132" s="1" t="s">
        <v>106</v>
      </c>
      <c r="C132" t="str">
        <f t="shared" si="2"/>
        <v>Res</v>
      </c>
      <c r="F132" s="1" t="s">
        <v>262</v>
      </c>
      <c r="G132">
        <f>ROW()</f>
        <v>132</v>
      </c>
      <c r="H132" s="1" t="s">
        <v>305</v>
      </c>
      <c r="N132" s="1" t="s">
        <v>155</v>
      </c>
      <c r="O132" s="1" t="s">
        <v>98</v>
      </c>
    </row>
    <row r="133" spans="1:15" ht="153" x14ac:dyDescent="0.2">
      <c r="A133" t="s">
        <v>219</v>
      </c>
      <c r="B133" s="1" t="s">
        <v>106</v>
      </c>
      <c r="C133" t="str">
        <f t="shared" si="2"/>
        <v>Res</v>
      </c>
      <c r="D133" t="s">
        <v>291</v>
      </c>
      <c r="F133" s="1" t="s">
        <v>263</v>
      </c>
      <c r="G133">
        <f>ROW()</f>
        <v>133</v>
      </c>
      <c r="H133" s="1" t="s">
        <v>305</v>
      </c>
      <c r="I133" s="1" t="s">
        <v>8</v>
      </c>
      <c r="J133" s="1" t="s">
        <v>9</v>
      </c>
      <c r="K133" s="1" t="s">
        <v>196</v>
      </c>
      <c r="N133" s="1" t="s">
        <v>161</v>
      </c>
      <c r="O133" s="1" t="s">
        <v>99</v>
      </c>
    </row>
    <row r="134" spans="1:15" ht="51" x14ac:dyDescent="0.2">
      <c r="A134" t="s">
        <v>219</v>
      </c>
      <c r="B134" s="1" t="s">
        <v>106</v>
      </c>
      <c r="C134" t="str">
        <f t="shared" si="2"/>
        <v>Res</v>
      </c>
      <c r="F134" s="1" t="s">
        <v>266</v>
      </c>
      <c r="G134">
        <f>ROW()</f>
        <v>134</v>
      </c>
      <c r="H134" s="1" t="s">
        <v>305</v>
      </c>
      <c r="O134" s="1" t="s">
        <v>100</v>
      </c>
    </row>
    <row r="135" spans="1:15" ht="68" x14ac:dyDescent="0.2">
      <c r="A135" t="s">
        <v>219</v>
      </c>
      <c r="B135" s="1" t="s">
        <v>106</v>
      </c>
      <c r="C135" t="str">
        <f t="shared" si="2"/>
        <v>Res</v>
      </c>
      <c r="D135" t="s">
        <v>290</v>
      </c>
      <c r="F135" s="1" t="s">
        <v>265</v>
      </c>
      <c r="G135">
        <f>ROW()</f>
        <v>135</v>
      </c>
      <c r="H135" s="1" t="s">
        <v>305</v>
      </c>
      <c r="N135" s="1" t="s">
        <v>159</v>
      </c>
    </row>
    <row r="136" spans="1:15" ht="51" x14ac:dyDescent="0.2">
      <c r="A136" t="s">
        <v>219</v>
      </c>
      <c r="B136" s="1" t="s">
        <v>106</v>
      </c>
      <c r="C136" t="str">
        <f t="shared" si="2"/>
        <v>Res</v>
      </c>
      <c r="F136" s="1" t="s">
        <v>227</v>
      </c>
      <c r="G136">
        <f>ROW()</f>
        <v>136</v>
      </c>
      <c r="H136" s="1" t="s">
        <v>305</v>
      </c>
      <c r="O136" s="1" t="s">
        <v>101</v>
      </c>
    </row>
    <row r="137" spans="1:15" ht="51" x14ac:dyDescent="0.2">
      <c r="A137" t="s">
        <v>218</v>
      </c>
      <c r="B137" s="1" t="s">
        <v>106</v>
      </c>
      <c r="C137" t="str">
        <f t="shared" si="2"/>
        <v>Res</v>
      </c>
      <c r="D137" t="s">
        <v>291</v>
      </c>
      <c r="F137" s="1" t="s">
        <v>156</v>
      </c>
      <c r="G137">
        <f>ROW()</f>
        <v>137</v>
      </c>
      <c r="H137" s="1" t="s">
        <v>305</v>
      </c>
      <c r="I137" s="1" t="s">
        <v>8</v>
      </c>
      <c r="J137" s="1" t="s">
        <v>9</v>
      </c>
      <c r="K137" s="1" t="s">
        <v>196</v>
      </c>
      <c r="N137" s="1" t="s">
        <v>156</v>
      </c>
    </row>
    <row r="138" spans="1:15" ht="51" x14ac:dyDescent="0.2">
      <c r="A138" t="s">
        <v>219</v>
      </c>
      <c r="B138" s="1" t="s">
        <v>106</v>
      </c>
      <c r="C138" t="str">
        <f t="shared" si="2"/>
        <v>Res</v>
      </c>
      <c r="F138" s="1" t="s">
        <v>227</v>
      </c>
      <c r="G138">
        <f>ROW()</f>
        <v>138</v>
      </c>
      <c r="H138" s="1" t="s">
        <v>305</v>
      </c>
      <c r="N138" s="1" t="s">
        <v>157</v>
      </c>
    </row>
    <row r="139" spans="1:15" ht="51" x14ac:dyDescent="0.2">
      <c r="A139" t="s">
        <v>219</v>
      </c>
      <c r="B139" s="1" t="s">
        <v>106</v>
      </c>
      <c r="C139" t="str">
        <f t="shared" si="2"/>
        <v>Res</v>
      </c>
      <c r="F139" s="1" t="s">
        <v>227</v>
      </c>
      <c r="G139">
        <f>ROW()</f>
        <v>139</v>
      </c>
      <c r="H139" s="1" t="s">
        <v>305</v>
      </c>
      <c r="N139" s="1" t="s">
        <v>160</v>
      </c>
    </row>
  </sheetData>
  <phoneticPr fontId="4" type="noConversion"/>
  <conditionalFormatting sqref="A2:A1048576 G2:G1048576">
    <cfRule type="containsText" dxfId="11" priority="1" operator="containsText" text="Y">
      <formula>NOT(ISERROR(SEARCH("Y",A2)))</formula>
    </cfRule>
    <cfRule type="containsText" dxfId="10" priority="2" operator="containsText" text="N">
      <formula>NOT(ISERROR(SEARCH("N",A2)))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99B4-24C1-1C44-BBDC-07EF149FA897}">
  <sheetPr>
    <tabColor rgb="FFFF0000"/>
  </sheetPr>
  <dimension ref="A1:C8"/>
  <sheetViews>
    <sheetView workbookViewId="0">
      <selection activeCell="C16" sqref="C16"/>
    </sheetView>
  </sheetViews>
  <sheetFormatPr baseColWidth="10" defaultColWidth="11" defaultRowHeight="16" x14ac:dyDescent="0.2"/>
  <cols>
    <col min="1" max="1" width="11" customWidth="1"/>
    <col min="3" max="3" width="27" bestFit="1" customWidth="1"/>
  </cols>
  <sheetData>
    <row r="1" spans="1:3" x14ac:dyDescent="0.2">
      <c r="A1" s="5" t="s">
        <v>306</v>
      </c>
      <c r="C1" s="5" t="s">
        <v>307</v>
      </c>
    </row>
    <row r="2" spans="1:3" ht="17" x14ac:dyDescent="0.2">
      <c r="A2" s="1" t="s">
        <v>296</v>
      </c>
      <c r="C2" t="s">
        <v>305</v>
      </c>
    </row>
    <row r="3" spans="1:3" ht="17" x14ac:dyDescent="0.2">
      <c r="A3" s="1" t="s">
        <v>297</v>
      </c>
      <c r="C3" t="s">
        <v>311</v>
      </c>
    </row>
    <row r="4" spans="1:3" x14ac:dyDescent="0.2">
      <c r="C4" t="s">
        <v>308</v>
      </c>
    </row>
    <row r="5" spans="1:3" x14ac:dyDescent="0.2">
      <c r="C5" t="s">
        <v>309</v>
      </c>
    </row>
    <row r="6" spans="1:3" x14ac:dyDescent="0.2">
      <c r="C6" t="s">
        <v>312</v>
      </c>
    </row>
    <row r="7" spans="1:3" x14ac:dyDescent="0.2">
      <c r="C7" t="s">
        <v>314</v>
      </c>
    </row>
    <row r="8" spans="1:3" x14ac:dyDescent="0.2">
      <c r="C8"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88F-31E3-5246-804D-316607633406}">
  <dimension ref="A1:I35"/>
  <sheetViews>
    <sheetView tabSelected="1" zoomScale="173" workbookViewId="0">
      <selection sqref="A1:C1"/>
    </sheetView>
  </sheetViews>
  <sheetFormatPr baseColWidth="10" defaultColWidth="11" defaultRowHeight="51" customHeight="1" x14ac:dyDescent="0.2"/>
  <cols>
    <col min="2" max="2" width="74" style="1" customWidth="1"/>
    <col min="3" max="3" width="34.33203125" customWidth="1"/>
    <col min="4" max="9" width="22.83203125" customWidth="1"/>
  </cols>
  <sheetData>
    <row r="1" spans="1:4" ht="87" customHeight="1" x14ac:dyDescent="0.2">
      <c r="A1" s="42" t="s">
        <v>413</v>
      </c>
      <c r="B1" s="42"/>
      <c r="C1" s="42"/>
    </row>
    <row r="2" spans="1:4" ht="17" x14ac:dyDescent="0.2">
      <c r="A2" s="5" t="s">
        <v>323</v>
      </c>
      <c r="B2" s="2" t="s">
        <v>324</v>
      </c>
    </row>
    <row r="3" spans="1:4" ht="16" x14ac:dyDescent="0.2">
      <c r="A3" s="5"/>
      <c r="B3" s="30" t="s">
        <v>403</v>
      </c>
    </row>
    <row r="4" spans="1:4" ht="34" x14ac:dyDescent="0.2">
      <c r="B4" s="1" t="s">
        <v>438</v>
      </c>
    </row>
    <row r="5" spans="1:4" ht="17" x14ac:dyDescent="0.2">
      <c r="A5" s="5" t="s">
        <v>325</v>
      </c>
      <c r="B5" s="2" t="s">
        <v>326</v>
      </c>
    </row>
    <row r="6" spans="1:4" ht="16" x14ac:dyDescent="0.2">
      <c r="A6" s="5"/>
      <c r="B6" s="30" t="s">
        <v>403</v>
      </c>
    </row>
    <row r="7" spans="1:4" ht="102" x14ac:dyDescent="0.2">
      <c r="B7" s="1" t="s">
        <v>327</v>
      </c>
    </row>
    <row r="8" spans="1:4" ht="17" x14ac:dyDescent="0.2">
      <c r="A8" s="5" t="s">
        <v>328</v>
      </c>
      <c r="B8" s="2" t="s">
        <v>329</v>
      </c>
    </row>
    <row r="9" spans="1:4" ht="34" x14ac:dyDescent="0.2">
      <c r="B9" s="1" t="s">
        <v>439</v>
      </c>
    </row>
    <row r="10" spans="1:4" ht="17" x14ac:dyDescent="0.2">
      <c r="A10" s="5" t="s">
        <v>330</v>
      </c>
      <c r="B10" s="2" t="s">
        <v>331</v>
      </c>
    </row>
    <row r="11" spans="1:4" x14ac:dyDescent="0.2">
      <c r="B11" s="1" t="s">
        <v>418</v>
      </c>
      <c r="C11" s="1"/>
    </row>
    <row r="12" spans="1:4" ht="17" x14ac:dyDescent="0.2">
      <c r="A12" t="s">
        <v>338</v>
      </c>
      <c r="B12" s="1" t="s">
        <v>339</v>
      </c>
      <c r="C12" s="1" t="s">
        <v>213</v>
      </c>
    </row>
    <row r="13" spans="1:4" ht="17" x14ac:dyDescent="0.2">
      <c r="A13">
        <v>0</v>
      </c>
      <c r="B13" s="1" t="s">
        <v>301</v>
      </c>
      <c r="C13" t="s">
        <v>296</v>
      </c>
      <c r="D13" s="15"/>
    </row>
    <row r="14" spans="1:4" ht="17" x14ac:dyDescent="0.2">
      <c r="A14">
        <v>1</v>
      </c>
      <c r="B14" s="1" t="s">
        <v>214</v>
      </c>
      <c r="C14" s="44" t="s">
        <v>296</v>
      </c>
    </row>
    <row r="15" spans="1:4" ht="17" x14ac:dyDescent="0.2">
      <c r="A15">
        <v>2</v>
      </c>
      <c r="B15" s="1" t="s">
        <v>221</v>
      </c>
      <c r="C15" s="44" t="s">
        <v>296</v>
      </c>
    </row>
    <row r="16" spans="1:4" ht="17" x14ac:dyDescent="0.2">
      <c r="A16">
        <v>3</v>
      </c>
      <c r="B16" s="1" t="s">
        <v>216</v>
      </c>
      <c r="C16" s="44" t="s">
        <v>296</v>
      </c>
    </row>
    <row r="17" spans="1:9" ht="17" x14ac:dyDescent="0.2">
      <c r="A17">
        <v>4</v>
      </c>
      <c r="B17" s="1" t="s">
        <v>222</v>
      </c>
      <c r="C17" s="44" t="s">
        <v>296</v>
      </c>
    </row>
    <row r="18" spans="1:9" ht="17" x14ac:dyDescent="0.2">
      <c r="A18">
        <v>5</v>
      </c>
      <c r="B18" s="1" t="s">
        <v>215</v>
      </c>
      <c r="C18" s="44" t="s">
        <v>296</v>
      </c>
    </row>
    <row r="19" spans="1:9" ht="17" x14ac:dyDescent="0.2">
      <c r="A19">
        <v>6</v>
      </c>
      <c r="B19" s="1" t="s">
        <v>424</v>
      </c>
      <c r="C19" s="44" t="s">
        <v>296</v>
      </c>
    </row>
    <row r="20" spans="1:9" ht="16" x14ac:dyDescent="0.2"/>
    <row r="21" spans="1:9" ht="17" x14ac:dyDescent="0.2">
      <c r="A21" s="5" t="s">
        <v>332</v>
      </c>
      <c r="B21" s="2" t="s">
        <v>333</v>
      </c>
    </row>
    <row r="22" spans="1:9" ht="136" x14ac:dyDescent="0.2">
      <c r="A22" s="5"/>
      <c r="B22" s="33" t="s">
        <v>415</v>
      </c>
    </row>
    <row r="23" spans="1:9" x14ac:dyDescent="0.2">
      <c r="A23" s="5"/>
      <c r="B23" s="1" t="s">
        <v>404</v>
      </c>
    </row>
    <row r="24" spans="1:9" x14ac:dyDescent="0.2">
      <c r="B24" s="1" t="s">
        <v>416</v>
      </c>
    </row>
    <row r="25" spans="1:9" ht="34" x14ac:dyDescent="0.2">
      <c r="B25" s="1" t="s">
        <v>417</v>
      </c>
    </row>
    <row r="26" spans="1:9" ht="153" x14ac:dyDescent="0.2">
      <c r="B26" s="31" t="s">
        <v>430</v>
      </c>
      <c r="C26" t="s">
        <v>364</v>
      </c>
      <c r="D26" s="7" t="s">
        <v>432</v>
      </c>
      <c r="E26" s="7" t="s">
        <v>433</v>
      </c>
      <c r="F26" s="7" t="s">
        <v>434</v>
      </c>
      <c r="G26" s="7" t="s">
        <v>435</v>
      </c>
      <c r="H26" s="7" t="s">
        <v>436</v>
      </c>
      <c r="I26" s="7" t="s">
        <v>437</v>
      </c>
    </row>
    <row r="27" spans="1:9" ht="17" x14ac:dyDescent="0.2">
      <c r="A27" s="5" t="s">
        <v>334</v>
      </c>
      <c r="B27" s="2" t="s">
        <v>335</v>
      </c>
    </row>
    <row r="28" spans="1:9" ht="68" x14ac:dyDescent="0.2">
      <c r="B28" s="1" t="s">
        <v>405</v>
      </c>
    </row>
    <row r="29" spans="1:9" ht="17" x14ac:dyDescent="0.2">
      <c r="A29" s="5" t="s">
        <v>336</v>
      </c>
      <c r="B29" s="2" t="s">
        <v>337</v>
      </c>
    </row>
    <row r="30" spans="1:9" x14ac:dyDescent="0.2">
      <c r="B30" s="1" t="s">
        <v>414</v>
      </c>
    </row>
    <row r="31" spans="1:9" ht="68" x14ac:dyDescent="0.2">
      <c r="B31" s="1" t="s">
        <v>410</v>
      </c>
    </row>
    <row r="32" spans="1:9" ht="17" x14ac:dyDescent="0.2">
      <c r="B32" s="1" t="s">
        <v>407</v>
      </c>
    </row>
    <row r="33" spans="2:3" x14ac:dyDescent="0.2">
      <c r="B33" s="1" t="s">
        <v>408</v>
      </c>
      <c r="C33" s="1"/>
    </row>
    <row r="34" spans="2:3" ht="51" customHeight="1" x14ac:dyDescent="0.2">
      <c r="B34" s="2" t="s">
        <v>422</v>
      </c>
      <c r="C34" s="1"/>
    </row>
    <row r="35" spans="2:3" ht="51" customHeight="1" x14ac:dyDescent="0.2">
      <c r="B35" s="2" t="s">
        <v>423</v>
      </c>
      <c r="C35" s="1"/>
    </row>
  </sheetData>
  <sheetProtection algorithmName="SHA-512" hashValue="9HVL2g+hQg+tw9Mg8CC1okT697+knADPWk2F1sQ898HBwV55TYCRcKDT6ZAAabMI+Qp8JB/lazqj6p4N0QOSHg==" saltValue="/jyAV6WmjeSrHTVPKpxPug==" spinCount="100000" sheet="1" objects="1" scenarios="1"/>
  <mergeCells count="1">
    <mergeCell ref="A1:C1"/>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EBE2AF1-9BB2-4F47-98E9-935F90385A64}">
          <x14:formula1>
            <xm:f>Lists!$A$2:$A$3</xm:f>
          </x14:formula1>
          <xm:sqref>C14:C19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4DBB-5844-C841-9E42-9022C8A92F45}">
  <dimension ref="A1:CR82"/>
  <sheetViews>
    <sheetView topLeftCell="B1" zoomScale="160" zoomScaleNormal="85" workbookViewId="0">
      <pane ySplit="3" topLeftCell="A4" activePane="bottomLeft" state="frozen"/>
      <selection pane="bottomLeft" activeCell="CS6" sqref="CS6"/>
    </sheetView>
  </sheetViews>
  <sheetFormatPr baseColWidth="10" defaultColWidth="11" defaultRowHeight="16" x14ac:dyDescent="0.2"/>
  <cols>
    <col min="1" max="1" width="23.83203125" hidden="1" customWidth="1"/>
    <col min="2" max="2" width="51.83203125" style="1" customWidth="1"/>
    <col min="3" max="3" width="3.5" style="24" hidden="1" customWidth="1"/>
    <col min="4" max="9" width="3.5" hidden="1" customWidth="1"/>
    <col min="10" max="10" width="3.83203125" style="24" hidden="1" customWidth="1"/>
    <col min="11" max="24" width="3.83203125" hidden="1" customWidth="1"/>
    <col min="25" max="25" width="4.1640625" hidden="1" customWidth="1"/>
    <col min="26" max="27" width="4.33203125" hidden="1" customWidth="1"/>
    <col min="28" max="31" width="3.83203125" hidden="1" customWidth="1"/>
    <col min="32" max="33" width="4" hidden="1" customWidth="1"/>
    <col min="34" max="36" width="3.83203125" hidden="1" customWidth="1"/>
    <col min="37" max="40" width="4" hidden="1" customWidth="1"/>
    <col min="41" max="43" width="3.83203125" hidden="1" customWidth="1"/>
    <col min="44" max="45" width="4" hidden="1" customWidth="1"/>
    <col min="46" max="51" width="3.83203125" hidden="1" customWidth="1"/>
    <col min="52" max="52" width="11.6640625" style="28" customWidth="1"/>
    <col min="53" max="57" width="3.6640625" hidden="1" customWidth="1"/>
    <col min="58" max="58" width="11.83203125" customWidth="1"/>
    <col min="59" max="63" width="4" hidden="1" customWidth="1"/>
    <col min="64" max="64" width="11.83203125" customWidth="1"/>
    <col min="65" max="69" width="4" hidden="1" customWidth="1"/>
    <col min="70" max="70" width="11.83203125" customWidth="1"/>
    <col min="71" max="75" width="4" hidden="1" customWidth="1"/>
    <col min="76" max="76" width="11.83203125" customWidth="1"/>
    <col min="77" max="81" width="4" hidden="1" customWidth="1"/>
    <col min="82" max="82" width="11.83203125" customWidth="1"/>
    <col min="83" max="87" width="4" hidden="1" customWidth="1"/>
    <col min="88" max="88" width="11.83203125" customWidth="1"/>
    <col min="89" max="93" width="4" hidden="1" customWidth="1"/>
    <col min="94" max="94" width="2.5" style="19" customWidth="1"/>
    <col min="95" max="95" width="23.5" customWidth="1"/>
    <col min="96" max="96" width="37.83203125" style="1" customWidth="1"/>
  </cols>
  <sheetData>
    <row r="1" spans="1:96" s="5" customFormat="1" ht="17" x14ac:dyDescent="0.2">
      <c r="B1" s="2"/>
      <c r="C1" s="43" t="s">
        <v>220</v>
      </c>
      <c r="D1" s="43"/>
      <c r="E1" s="43"/>
      <c r="F1" s="43"/>
      <c r="G1" s="43"/>
      <c r="H1" s="43"/>
      <c r="I1" s="43"/>
      <c r="J1" s="21"/>
      <c r="AZ1" s="27"/>
      <c r="CP1" s="16"/>
      <c r="CQ1" s="5" t="s">
        <v>307</v>
      </c>
      <c r="CR1" s="2" t="s">
        <v>411</v>
      </c>
    </row>
    <row r="2" spans="1:96" s="5" customFormat="1" hidden="1" x14ac:dyDescent="0.2">
      <c r="B2" s="2"/>
      <c r="C2" s="22">
        <v>0</v>
      </c>
      <c r="D2" s="6" cm="1">
        <f t="array" ref="D2:I2">TRANSPOSE(_xlfn.EXPAND(_xlfn._xlws.FILTER(StartHere!A14:A19,StartHere!C14:C19="yes"),6,1,"X"))</f>
        <v>1</v>
      </c>
      <c r="E2" s="6">
        <v>2</v>
      </c>
      <c r="F2" s="6">
        <v>3</v>
      </c>
      <c r="G2" s="6">
        <v>4</v>
      </c>
      <c r="H2" s="6">
        <v>5</v>
      </c>
      <c r="I2" s="6">
        <v>6</v>
      </c>
      <c r="J2" s="22">
        <f>C2</f>
        <v>0</v>
      </c>
      <c r="P2" s="6">
        <f>D2</f>
        <v>1</v>
      </c>
      <c r="V2" s="5">
        <f>E2</f>
        <v>2</v>
      </c>
      <c r="AB2" s="5">
        <f>F2</f>
        <v>3</v>
      </c>
      <c r="AH2" s="5">
        <f>G2</f>
        <v>4</v>
      </c>
      <c r="AN2" s="5">
        <f>H2</f>
        <v>5</v>
      </c>
      <c r="AT2" s="5">
        <f>I2</f>
        <v>6</v>
      </c>
      <c r="AZ2" s="27">
        <v>0</v>
      </c>
      <c r="BF2" s="5">
        <v>1</v>
      </c>
      <c r="BL2" s="5">
        <v>2</v>
      </c>
      <c r="BR2" s="5">
        <v>3</v>
      </c>
      <c r="BX2" s="5">
        <v>4</v>
      </c>
      <c r="CD2" s="5">
        <v>5</v>
      </c>
      <c r="CJ2" s="5">
        <v>6</v>
      </c>
      <c r="CP2" s="16"/>
      <c r="CR2" s="2"/>
    </row>
    <row r="3" spans="1:96" s="2" customFormat="1" ht="97" customHeight="1" x14ac:dyDescent="0.2">
      <c r="A3" s="2" t="s">
        <v>217</v>
      </c>
      <c r="B3" s="2" t="s">
        <v>313</v>
      </c>
      <c r="C3" s="2" t="str">
        <f>_xlfn.XLOOKUP(C2,StartHere!$A13:$A19,StartHere!$B13:$B19)</f>
        <v>General (Always Include)</v>
      </c>
      <c r="D3" s="2" t="str">
        <f>_xlfn.XLOOKUP(D2,StartHere!$A13:$A19,StartHere!$B13:$B19)</f>
        <v>Watershed</v>
      </c>
      <c r="E3" s="2" t="str">
        <f>_xlfn.XLOOKUP(E2,StartHere!$A13:$A19,StartHere!$B13:$B19)</f>
        <v>Drinking Water (Treatment &amp; Distribution)</v>
      </c>
      <c r="F3" s="2" t="str">
        <f>_xlfn.XLOOKUP(F2,StartHere!$A13:$A19,StartHere!$B13:$B19)</f>
        <v>Customer Side</v>
      </c>
      <c r="G3" s="2" t="str">
        <f>_xlfn.XLOOKUP(G2,StartHere!$A13:$A19,StartHere!$B13:$B19)</f>
        <v>Wastewater (Collection &amp; Treatment)</v>
      </c>
      <c r="H3" s="2" t="str">
        <f>_xlfn.XLOOKUP(H2,StartHere!$A13:$A19,StartHere!$B13:$B19)</f>
        <v>Stormwater/Drainage</v>
      </c>
      <c r="I3" s="2" t="str">
        <f>_xlfn.XLOOKUP(I2,StartHere!$A13:$A19,StartHere!$B13:$B19)</f>
        <v>Non-Potable Water</v>
      </c>
      <c r="J3" s="2" t="str">
        <f>C3</f>
        <v>General (Always Include)</v>
      </c>
      <c r="P3" s="2" t="str">
        <f>D3</f>
        <v>Watershed</v>
      </c>
      <c r="V3" s="2" t="str">
        <f>E3</f>
        <v>Drinking Water (Treatment &amp; Distribution)</v>
      </c>
      <c r="AB3" s="2" t="str">
        <f>F3</f>
        <v>Customer Side</v>
      </c>
      <c r="AH3" s="2" t="str">
        <f>G3</f>
        <v>Wastewater (Collection &amp; Treatment)</v>
      </c>
      <c r="AN3" s="2" t="str">
        <f>H3</f>
        <v>Stormwater/Drainage</v>
      </c>
      <c r="AT3" s="2" t="str">
        <f>I3</f>
        <v>Non-Potable Water</v>
      </c>
      <c r="AZ3" s="2" t="str">
        <f>J3</f>
        <v>General (Always Include)</v>
      </c>
      <c r="BA3" s="2" t="s">
        <v>352</v>
      </c>
      <c r="BB3" s="2" t="s">
        <v>352</v>
      </c>
      <c r="BC3" s="2" t="s">
        <v>352</v>
      </c>
      <c r="BD3" s="2" t="s">
        <v>352</v>
      </c>
      <c r="BE3" s="2" t="s">
        <v>352</v>
      </c>
      <c r="BF3" s="2" t="str">
        <f>P3</f>
        <v>Watershed</v>
      </c>
      <c r="BG3" s="2" t="s">
        <v>352</v>
      </c>
      <c r="BH3" s="2" t="s">
        <v>352</v>
      </c>
      <c r="BI3" s="2" t="s">
        <v>352</v>
      </c>
      <c r="BJ3" s="2" t="s">
        <v>352</v>
      </c>
      <c r="BK3" s="2" t="s">
        <v>352</v>
      </c>
      <c r="BL3" s="2" t="str">
        <f>V3</f>
        <v>Drinking Water (Treatment &amp; Distribution)</v>
      </c>
      <c r="BM3" s="2" t="s">
        <v>352</v>
      </c>
      <c r="BN3" s="2" t="s">
        <v>352</v>
      </c>
      <c r="BO3" s="2" t="s">
        <v>352</v>
      </c>
      <c r="BP3" s="2" t="s">
        <v>352</v>
      </c>
      <c r="BQ3" s="2" t="s">
        <v>352</v>
      </c>
      <c r="BR3" s="2" t="str">
        <f>AB3</f>
        <v>Customer Side</v>
      </c>
      <c r="BS3" s="2" t="s">
        <v>352</v>
      </c>
      <c r="BT3" s="2" t="s">
        <v>352</v>
      </c>
      <c r="BU3" s="2" t="s">
        <v>352</v>
      </c>
      <c r="BV3" s="2" t="s">
        <v>352</v>
      </c>
      <c r="BW3" s="2" t="s">
        <v>352</v>
      </c>
      <c r="BX3" s="2" t="str">
        <f>AH3</f>
        <v>Wastewater (Collection &amp; Treatment)</v>
      </c>
      <c r="BY3" s="2" t="s">
        <v>352</v>
      </c>
      <c r="BZ3" s="2" t="s">
        <v>352</v>
      </c>
      <c r="CA3" s="2" t="s">
        <v>352</v>
      </c>
      <c r="CB3" s="2" t="s">
        <v>352</v>
      </c>
      <c r="CC3" s="2" t="s">
        <v>352</v>
      </c>
      <c r="CD3" s="2" t="str">
        <f>AN3</f>
        <v>Stormwater/Drainage</v>
      </c>
      <c r="CE3" s="2" t="s">
        <v>352</v>
      </c>
      <c r="CF3" s="2" t="s">
        <v>352</v>
      </c>
      <c r="CG3" s="2" t="s">
        <v>352</v>
      </c>
      <c r="CH3" s="2" t="s">
        <v>352</v>
      </c>
      <c r="CI3" s="2" t="s">
        <v>352</v>
      </c>
      <c r="CJ3" s="2" t="str">
        <f>AT3</f>
        <v>Non-Potable Water</v>
      </c>
      <c r="CK3" s="2" t="s">
        <v>352</v>
      </c>
      <c r="CL3" s="2" t="s">
        <v>352</v>
      </c>
      <c r="CM3" s="2" t="s">
        <v>352</v>
      </c>
      <c r="CN3" s="2" t="s">
        <v>352</v>
      </c>
      <c r="CO3" s="2" t="s">
        <v>352</v>
      </c>
      <c r="CP3" s="16"/>
      <c r="CQ3" s="2" t="s">
        <v>315</v>
      </c>
      <c r="CR3" s="2" t="s">
        <v>412</v>
      </c>
    </row>
    <row r="4" spans="1:96" s="16" customFormat="1" x14ac:dyDescent="0.2">
      <c r="B4" s="16" t="s">
        <v>3</v>
      </c>
      <c r="C4" s="26"/>
      <c r="D4" s="17"/>
      <c r="E4" s="17"/>
      <c r="F4" s="17"/>
      <c r="G4" s="17"/>
      <c r="H4" s="17"/>
      <c r="I4" s="17"/>
      <c r="J4" s="23"/>
      <c r="AZ4" s="45"/>
      <c r="BA4" s="46"/>
      <c r="BB4" s="46"/>
      <c r="BC4" s="46"/>
      <c r="BD4" s="46"/>
      <c r="BE4" s="46"/>
      <c r="BF4" s="47"/>
      <c r="BG4" s="46"/>
      <c r="BH4" s="46"/>
      <c r="BI4" s="46"/>
      <c r="BJ4" s="46"/>
      <c r="BK4" s="46"/>
      <c r="BL4" s="47"/>
      <c r="BM4" s="46"/>
      <c r="BN4" s="46"/>
      <c r="BO4" s="46"/>
      <c r="BP4" s="46"/>
      <c r="BQ4" s="46"/>
      <c r="BR4" s="47"/>
      <c r="BS4" s="46"/>
      <c r="BT4" s="46"/>
      <c r="BU4" s="46"/>
      <c r="BV4" s="46"/>
      <c r="BW4" s="46"/>
      <c r="BX4" s="47"/>
      <c r="BY4" s="46"/>
      <c r="BZ4" s="46"/>
      <c r="CA4" s="46"/>
      <c r="CB4" s="46"/>
      <c r="CC4" s="46"/>
      <c r="CD4" s="47"/>
      <c r="CE4" s="46"/>
      <c r="CF4" s="46"/>
      <c r="CG4" s="46"/>
      <c r="CH4" s="46"/>
      <c r="CI4" s="46"/>
      <c r="CJ4" s="47"/>
      <c r="CK4" s="46"/>
      <c r="CL4" s="46"/>
      <c r="CM4" s="46"/>
      <c r="CN4" s="46"/>
      <c r="CO4" s="46"/>
      <c r="CP4" s="46"/>
      <c r="CQ4" s="46"/>
      <c r="CR4" s="47"/>
    </row>
    <row r="5" spans="1:96" ht="34" x14ac:dyDescent="0.2">
      <c r="A5" t="str">
        <f>_xlfn.XLOOKUP(B5,QuestionsDevelopment!F:F,QuestionsDevelopment!B:B)</f>
        <v>Organizational</v>
      </c>
      <c r="B5" s="1" t="str" cm="1">
        <f t="array" ref="B5:B13">_xlfn._xlws.FILTER(QuestionsDevelopment!F:F,(QuestionsDevelopment!A:A="Y")*(QuestionsDevelopment!C:C=LEFT(B4,3)))</f>
        <v>To what extent is the work environment collaborative vs. adverserial between management and operations?</v>
      </c>
      <c r="C5" s="21"/>
      <c r="D5" s="5"/>
      <c r="E5" s="5"/>
      <c r="F5" s="5"/>
      <c r="G5" s="5"/>
      <c r="H5" s="5"/>
      <c r="I5" s="5"/>
      <c r="J5" s="24" t="str" cm="1">
        <f t="array" ref="J5:O5">IF(ISNUMBER(SEARCH(J$2,_xlfn.XLOOKUP($B5,QuestionsDevelopment!$F:$F,QuestionsDevelopment!$D:$D))),_xlfn.XLOOKUP($B5,QuestionsDevelopment!$F:$F,QuestionsDevelopment!$H:$M),"N/A")</f>
        <v>Select Response</v>
      </c>
      <c r="K5" t="str">
        <v>Fully Collaborative</v>
      </c>
      <c r="L5" t="str">
        <v>Regular Contact</v>
      </c>
      <c r="M5" t="str">
        <v>Needs Work</v>
      </c>
      <c r="N5" t="str">
        <v>Conflict</v>
      </c>
      <c r="O5" t="str">
        <v>Unknown</v>
      </c>
      <c r="P5" t="str" cm="1">
        <f t="array" ref="P5">IF(ISNUMBER(SEARCH(P$2,_xlfn.XLOOKUP($B5,QuestionsDevelopment!$F:$F,QuestionsDevelopment!$D:$D))),_xlfn.XLOOKUP($B5,QuestionsDevelopment!$F:$F,QuestionsDevelopment!$H:$M),"N/A")</f>
        <v>N/A</v>
      </c>
      <c r="V5" t="str" cm="1">
        <f t="array" ref="V5">IF(ISNUMBER(SEARCH(V$2,_xlfn.XLOOKUP($B5,QuestionsDevelopment!$F:$F,QuestionsDevelopment!$D:$D))),_xlfn.XLOOKUP($B5,QuestionsDevelopment!$F:$F,QuestionsDevelopment!$H:$M),"N/A")</f>
        <v>N/A</v>
      </c>
      <c r="AB5" t="str" cm="1">
        <f t="array" ref="AB5">IF(ISNUMBER(SEARCH(AB$2,_xlfn.XLOOKUP($B5,QuestionsDevelopment!$F:$F,QuestionsDevelopment!$D:$D))),_xlfn.XLOOKUP($B5,QuestionsDevelopment!$F:$F,QuestionsDevelopment!$H:$M),"N/A")</f>
        <v>N/A</v>
      </c>
      <c r="AH5" t="str" cm="1">
        <f t="array" ref="AH5">IF(ISNUMBER(SEARCH(AH$2,_xlfn.XLOOKUP($B5,QuestionsDevelopment!$F:$F,QuestionsDevelopment!$D:$D))),_xlfn.XLOOKUP($B5,QuestionsDevelopment!$F:$F,QuestionsDevelopment!$H:$M),"N/A")</f>
        <v>N/A</v>
      </c>
      <c r="AN5" t="str" cm="1">
        <f t="array" ref="AN5">IF(ISNUMBER(SEARCH(AN$2,_xlfn.XLOOKUP($B5,QuestionsDevelopment!$F:$F,QuestionsDevelopment!$D:$D))),_xlfn.XLOOKUP($B5,QuestionsDevelopment!$F:$F,QuestionsDevelopment!$H:$M),"N/A")</f>
        <v>N/A</v>
      </c>
      <c r="AT5" t="str" cm="1">
        <f t="array" ref="AT5">IF(ISNUMBER(SEARCH(AT$2,_xlfn.XLOOKUP($B5,QuestionsDevelopment!$F:$F,QuestionsDevelopment!$D:$D))),_xlfn.XLOOKUP($B5,QuestionsDevelopment!$F:$F,QuestionsDevelopment!$H:$M),"N/A")</f>
        <v>N/A</v>
      </c>
      <c r="AZ5" s="48" t="s">
        <v>305</v>
      </c>
      <c r="BA5" s="49"/>
      <c r="BB5" s="49"/>
      <c r="BC5" s="49"/>
      <c r="BD5" s="49"/>
      <c r="BE5" s="49"/>
      <c r="BF5" s="50" t="str">
        <f t="shared" ref="BF5:BF13" si="0">P5</f>
        <v>N/A</v>
      </c>
      <c r="BG5" s="49"/>
      <c r="BH5" s="49"/>
      <c r="BI5" s="49"/>
      <c r="BJ5" s="49"/>
      <c r="BK5" s="49"/>
      <c r="BL5" s="50" t="str">
        <f t="shared" ref="BL5:BL13" si="1">V5</f>
        <v>N/A</v>
      </c>
      <c r="BM5" s="49"/>
      <c r="BN5" s="49"/>
      <c r="BO5" s="49"/>
      <c r="BP5" s="49"/>
      <c r="BQ5" s="49"/>
      <c r="BR5" s="50" t="str">
        <f t="shared" ref="BR5:BR13" si="2">AB5</f>
        <v>N/A</v>
      </c>
      <c r="BS5" s="49"/>
      <c r="BT5" s="49"/>
      <c r="BU5" s="49"/>
      <c r="BV5" s="49"/>
      <c r="BW5" s="49"/>
      <c r="BX5" s="50" t="str">
        <f t="shared" ref="BX5:BX13" si="3">AH5</f>
        <v>N/A</v>
      </c>
      <c r="BY5" s="49"/>
      <c r="BZ5" s="49"/>
      <c r="CA5" s="49"/>
      <c r="CB5" s="49"/>
      <c r="CC5" s="49"/>
      <c r="CD5" s="50" t="str">
        <f t="shared" ref="CD5:CD13" si="4">AN5</f>
        <v>N/A</v>
      </c>
      <c r="CE5" s="49"/>
      <c r="CF5" s="49"/>
      <c r="CG5" s="49"/>
      <c r="CH5" s="49"/>
      <c r="CI5" s="49"/>
      <c r="CJ5" s="50" t="str">
        <f t="shared" ref="CJ5:CJ13" si="5">AT5</f>
        <v>N/A</v>
      </c>
      <c r="CK5" s="49"/>
      <c r="CL5" s="49"/>
      <c r="CM5" s="49"/>
      <c r="CN5" s="49"/>
      <c r="CO5" s="49"/>
      <c r="CP5" s="51"/>
      <c r="CQ5" s="50" t="s">
        <v>305</v>
      </c>
      <c r="CR5" s="50"/>
    </row>
    <row r="6" spans="1:96" ht="34" x14ac:dyDescent="0.2">
      <c r="A6" t="str">
        <f>_xlfn.XLOOKUP(B6,QuestionsDevelopment!F:F,QuestionsDevelopment!B:B)</f>
        <v>Organizational</v>
      </c>
      <c r="B6" s="1" t="str">
        <v>Are decision-making processes consistently followed?</v>
      </c>
      <c r="C6" s="21"/>
      <c r="D6" s="5"/>
      <c r="E6" s="5"/>
      <c r="F6" s="5"/>
      <c r="G6" s="5"/>
      <c r="H6" s="5"/>
      <c r="I6" s="5"/>
      <c r="J6" s="24" t="str" cm="1">
        <f t="array" ref="J6">IF(ISNUMBER(SEARCH(J$2,_xlfn.XLOOKUP($B6,QuestionsDevelopment!$F:$F,QuestionsDevelopment!$D:$D))),_xlfn.XLOOKUP($B6,QuestionsDevelopment!$F:$F,QuestionsDevelopment!$H:$M),"N/A")</f>
        <v>N/A</v>
      </c>
      <c r="P6" t="str" cm="1">
        <f t="array" ref="P6:U6">IF(ISNUMBER(SEARCH(P$2,_xlfn.XLOOKUP($B6,QuestionsDevelopment!$F:$F,QuestionsDevelopment!$D:$D))),_xlfn.XLOOKUP($B6,QuestionsDevelopment!$F:$F,QuestionsDevelopment!$H:$M),"N/A")</f>
        <v>Select Response</v>
      </c>
      <c r="Q6" t="str">
        <v>Yes</v>
      </c>
      <c r="R6" t="str">
        <v>Mostly</v>
      </c>
      <c r="S6" t="str">
        <v>No</v>
      </c>
      <c r="T6" t="str">
        <v>Unknown</v>
      </c>
      <c r="U6">
        <v>0</v>
      </c>
      <c r="V6" t="str" cm="1">
        <f t="array" ref="V6:AA6">IF(ISNUMBER(SEARCH(V$2,_xlfn.XLOOKUP($B6,QuestionsDevelopment!$F:$F,QuestionsDevelopment!$D:$D))),_xlfn.XLOOKUP($B6,QuestionsDevelopment!$F:$F,QuestionsDevelopment!$H:$M),"N/A")</f>
        <v>Select Response</v>
      </c>
      <c r="W6" t="str">
        <v>Yes</v>
      </c>
      <c r="X6" t="str">
        <v>Mostly</v>
      </c>
      <c r="Y6" t="str">
        <v>No</v>
      </c>
      <c r="Z6" t="str">
        <v>Unknown</v>
      </c>
      <c r="AA6">
        <v>0</v>
      </c>
      <c r="AB6" t="str" cm="1">
        <f t="array" ref="AB6:AG6">IF(ISNUMBER(SEARCH(AB$2,_xlfn.XLOOKUP($B6,QuestionsDevelopment!$F:$F,QuestionsDevelopment!$D:$D))),_xlfn.XLOOKUP($B6,QuestionsDevelopment!$F:$F,QuestionsDevelopment!$H:$M),"N/A")</f>
        <v>Select Response</v>
      </c>
      <c r="AC6" t="str">
        <v>Yes</v>
      </c>
      <c r="AD6" t="str">
        <v>Mostly</v>
      </c>
      <c r="AE6" t="str">
        <v>No</v>
      </c>
      <c r="AF6" t="str">
        <v>Unknown</v>
      </c>
      <c r="AG6">
        <v>0</v>
      </c>
      <c r="AH6" t="str" cm="1">
        <f t="array" ref="AH6:AM6">IF(ISNUMBER(SEARCH(AH$2,_xlfn.XLOOKUP($B6,QuestionsDevelopment!$F:$F,QuestionsDevelopment!$D:$D))),_xlfn.XLOOKUP($B6,QuestionsDevelopment!$F:$F,QuestionsDevelopment!$H:$M),"N/A")</f>
        <v>Select Response</v>
      </c>
      <c r="AI6" t="str">
        <v>Yes</v>
      </c>
      <c r="AJ6" t="str">
        <v>Mostly</v>
      </c>
      <c r="AK6" t="str">
        <v>No</v>
      </c>
      <c r="AL6" t="str">
        <v>Unknown</v>
      </c>
      <c r="AM6">
        <v>0</v>
      </c>
      <c r="AN6" t="str" cm="1">
        <f t="array" ref="AN6:AS6">IF(ISNUMBER(SEARCH(AN$2,_xlfn.XLOOKUP($B6,QuestionsDevelopment!$F:$F,QuestionsDevelopment!$D:$D))),_xlfn.XLOOKUP($B6,QuestionsDevelopment!$F:$F,QuestionsDevelopment!$H:$M),"N/A")</f>
        <v>Select Response</v>
      </c>
      <c r="AO6" t="str">
        <v>Yes</v>
      </c>
      <c r="AP6" t="str">
        <v>Mostly</v>
      </c>
      <c r="AQ6" t="str">
        <v>No</v>
      </c>
      <c r="AR6" t="str">
        <v>Unknown</v>
      </c>
      <c r="AS6">
        <v>0</v>
      </c>
      <c r="AT6" t="str" cm="1">
        <f t="array" ref="AT6:AY6">IF(ISNUMBER(SEARCH(AT$2,_xlfn.XLOOKUP($B6,QuestionsDevelopment!$F:$F,QuestionsDevelopment!$D:$D))),_xlfn.XLOOKUP($B6,QuestionsDevelopment!$F:$F,QuestionsDevelopment!$H:$M),"N/A")</f>
        <v>Select Response</v>
      </c>
      <c r="AU6" t="str">
        <v>Yes</v>
      </c>
      <c r="AV6" t="str">
        <v>Mostly</v>
      </c>
      <c r="AW6" t="str">
        <v>No</v>
      </c>
      <c r="AX6" t="str">
        <v>Unknown</v>
      </c>
      <c r="AY6">
        <v>0</v>
      </c>
      <c r="AZ6" s="48" t="str">
        <f t="shared" ref="AZ6:AZ13" si="6">J6</f>
        <v>N/A</v>
      </c>
      <c r="BA6" s="49"/>
      <c r="BB6" s="49"/>
      <c r="BC6" s="49"/>
      <c r="BD6" s="49"/>
      <c r="BE6" s="49"/>
      <c r="BF6" s="50" t="s">
        <v>305</v>
      </c>
      <c r="BG6" s="49"/>
      <c r="BH6" s="49"/>
      <c r="BI6" s="49"/>
      <c r="BJ6" s="49"/>
      <c r="BK6" s="49"/>
      <c r="BL6" s="50" t="str">
        <f t="shared" si="1"/>
        <v>Select Response</v>
      </c>
      <c r="BM6" s="49"/>
      <c r="BN6" s="49"/>
      <c r="BO6" s="49"/>
      <c r="BP6" s="49"/>
      <c r="BQ6" s="49"/>
      <c r="BR6" s="50" t="str">
        <f t="shared" si="2"/>
        <v>Select Response</v>
      </c>
      <c r="BS6" s="49"/>
      <c r="BT6" s="49"/>
      <c r="BU6" s="49"/>
      <c r="BV6" s="49"/>
      <c r="BW6" s="49"/>
      <c r="BX6" s="50" t="str">
        <f t="shared" si="3"/>
        <v>Select Response</v>
      </c>
      <c r="BY6" s="49"/>
      <c r="BZ6" s="49"/>
      <c r="CA6" s="49"/>
      <c r="CB6" s="49"/>
      <c r="CC6" s="49"/>
      <c r="CD6" s="50" t="s">
        <v>305</v>
      </c>
      <c r="CE6" s="49"/>
      <c r="CF6" s="49"/>
      <c r="CG6" s="49"/>
      <c r="CH6" s="49"/>
      <c r="CI6" s="49"/>
      <c r="CJ6" s="50" t="str">
        <f t="shared" si="5"/>
        <v>Select Response</v>
      </c>
      <c r="CK6" s="49"/>
      <c r="CL6" s="49"/>
      <c r="CM6" s="49"/>
      <c r="CN6" s="49"/>
      <c r="CO6" s="49"/>
      <c r="CP6" s="51"/>
      <c r="CQ6" s="50" t="s">
        <v>305</v>
      </c>
      <c r="CR6" s="50"/>
    </row>
    <row r="7" spans="1:96" ht="34" x14ac:dyDescent="0.2">
      <c r="A7" t="str">
        <f>_xlfn.XLOOKUP(B7,QuestionsDevelopment!F:F,QuestionsDevelopment!B:B)</f>
        <v>Organizational</v>
      </c>
      <c r="B7" s="1" t="str">
        <v>Is there a documented process for succession planning &amp; knowledge transfer, which is being followed?</v>
      </c>
      <c r="C7" s="21"/>
      <c r="D7" s="5"/>
      <c r="E7" s="5"/>
      <c r="F7" s="5"/>
      <c r="G7" s="5"/>
      <c r="H7" s="5"/>
      <c r="I7" s="5"/>
      <c r="J7" s="24" t="str" cm="1">
        <f t="array" ref="J7">IF(ISNUMBER(SEARCH(J$2,_xlfn.XLOOKUP($B7,QuestionsDevelopment!$F:$F,QuestionsDevelopment!$D:$D))),_xlfn.XLOOKUP($B7,QuestionsDevelopment!$F:$F,QuestionsDevelopment!$H:$M),"N/A")</f>
        <v>N/A</v>
      </c>
      <c r="P7" t="str" cm="1">
        <f t="array" ref="P7:U7">IF(ISNUMBER(SEARCH(P$2,_xlfn.XLOOKUP($B7,QuestionsDevelopment!$F:$F,QuestionsDevelopment!$D:$D))),_xlfn.XLOOKUP($B7,QuestionsDevelopment!$F:$F,QuestionsDevelopment!$H:$M),"N/A")</f>
        <v>Select Response</v>
      </c>
      <c r="Q7" t="str">
        <v>yes, being followed</v>
      </c>
      <c r="R7" t="str">
        <v>yes, not being followed completely</v>
      </c>
      <c r="S7" t="str">
        <v>No</v>
      </c>
      <c r="T7" t="str">
        <v>Unknown</v>
      </c>
      <c r="U7">
        <v>0</v>
      </c>
      <c r="V7" t="str" cm="1">
        <f t="array" ref="V7:AA7">IF(ISNUMBER(SEARCH(V$2,_xlfn.XLOOKUP($B7,QuestionsDevelopment!$F:$F,QuestionsDevelopment!$D:$D))),_xlfn.XLOOKUP($B7,QuestionsDevelopment!$F:$F,QuestionsDevelopment!$H:$M),"N/A")</f>
        <v>Select Response</v>
      </c>
      <c r="W7" t="str">
        <v>yes, being followed</v>
      </c>
      <c r="X7" t="str">
        <v>yes, not being followed completely</v>
      </c>
      <c r="Y7" t="str">
        <v>No</v>
      </c>
      <c r="Z7" t="str">
        <v>Unknown</v>
      </c>
      <c r="AA7">
        <v>0</v>
      </c>
      <c r="AB7" t="str" cm="1">
        <f t="array" ref="AB7:AG7">IF(ISNUMBER(SEARCH(AB$2,_xlfn.XLOOKUP($B7,QuestionsDevelopment!$F:$F,QuestionsDevelopment!$D:$D))),_xlfn.XLOOKUP($B7,QuestionsDevelopment!$F:$F,QuestionsDevelopment!$H:$M),"N/A")</f>
        <v>Select Response</v>
      </c>
      <c r="AC7" t="str">
        <v>yes, being followed</v>
      </c>
      <c r="AD7" t="str">
        <v>yes, not being followed completely</v>
      </c>
      <c r="AE7" t="str">
        <v>No</v>
      </c>
      <c r="AF7" t="str">
        <v>Unknown</v>
      </c>
      <c r="AG7">
        <v>0</v>
      </c>
      <c r="AH7" t="str" cm="1">
        <f t="array" ref="AH7:AM7">IF(ISNUMBER(SEARCH(AH$2,_xlfn.XLOOKUP($B7,QuestionsDevelopment!$F:$F,QuestionsDevelopment!$D:$D))),_xlfn.XLOOKUP($B7,QuestionsDevelopment!$F:$F,QuestionsDevelopment!$H:$M),"N/A")</f>
        <v>Select Response</v>
      </c>
      <c r="AI7" t="str">
        <v>yes, being followed</v>
      </c>
      <c r="AJ7" t="str">
        <v>yes, not being followed completely</v>
      </c>
      <c r="AK7" t="str">
        <v>No</v>
      </c>
      <c r="AL7" t="str">
        <v>Unknown</v>
      </c>
      <c r="AM7">
        <v>0</v>
      </c>
      <c r="AN7" t="str" cm="1">
        <f t="array" ref="AN7:AS7">IF(ISNUMBER(SEARCH(AN$2,_xlfn.XLOOKUP($B7,QuestionsDevelopment!$F:$F,QuestionsDevelopment!$D:$D))),_xlfn.XLOOKUP($B7,QuestionsDevelopment!$F:$F,QuestionsDevelopment!$H:$M),"N/A")</f>
        <v>Select Response</v>
      </c>
      <c r="AO7" t="str">
        <v>yes, being followed</v>
      </c>
      <c r="AP7" t="str">
        <v>yes, not being followed completely</v>
      </c>
      <c r="AQ7" t="str">
        <v>No</v>
      </c>
      <c r="AR7" t="str">
        <v>Unknown</v>
      </c>
      <c r="AS7">
        <v>0</v>
      </c>
      <c r="AT7" t="str" cm="1">
        <f t="array" ref="AT7:AY7">IF(ISNUMBER(SEARCH(AT$2,_xlfn.XLOOKUP($B7,QuestionsDevelopment!$F:$F,QuestionsDevelopment!$D:$D))),_xlfn.XLOOKUP($B7,QuestionsDevelopment!$F:$F,QuestionsDevelopment!$H:$M),"N/A")</f>
        <v>Select Response</v>
      </c>
      <c r="AU7" t="str">
        <v>yes, being followed</v>
      </c>
      <c r="AV7" t="str">
        <v>yes, not being followed completely</v>
      </c>
      <c r="AW7" t="str">
        <v>No</v>
      </c>
      <c r="AX7" t="str">
        <v>Unknown</v>
      </c>
      <c r="AY7">
        <v>0</v>
      </c>
      <c r="AZ7" s="48" t="str">
        <f t="shared" si="6"/>
        <v>N/A</v>
      </c>
      <c r="BA7" s="49"/>
      <c r="BB7" s="49"/>
      <c r="BC7" s="49"/>
      <c r="BD7" s="49"/>
      <c r="BE7" s="49"/>
      <c r="BF7" s="50" t="str">
        <f t="shared" si="0"/>
        <v>Select Response</v>
      </c>
      <c r="BG7" s="49"/>
      <c r="BH7" s="49"/>
      <c r="BI7" s="49"/>
      <c r="BJ7" s="49"/>
      <c r="BK7" s="49"/>
      <c r="BL7" s="50" t="str">
        <f t="shared" si="1"/>
        <v>Select Response</v>
      </c>
      <c r="BM7" s="49"/>
      <c r="BN7" s="49"/>
      <c r="BO7" s="49"/>
      <c r="BP7" s="49"/>
      <c r="BQ7" s="49"/>
      <c r="BR7" s="50" t="str">
        <f t="shared" si="2"/>
        <v>Select Response</v>
      </c>
      <c r="BS7" s="49"/>
      <c r="BT7" s="49"/>
      <c r="BU7" s="49"/>
      <c r="BV7" s="49"/>
      <c r="BW7" s="49"/>
      <c r="BX7" s="50" t="str">
        <f t="shared" si="3"/>
        <v>Select Response</v>
      </c>
      <c r="BY7" s="49"/>
      <c r="BZ7" s="49"/>
      <c r="CA7" s="49"/>
      <c r="CB7" s="49"/>
      <c r="CC7" s="49"/>
      <c r="CD7" s="50" t="str">
        <f t="shared" si="4"/>
        <v>Select Response</v>
      </c>
      <c r="CE7" s="49"/>
      <c r="CF7" s="49"/>
      <c r="CG7" s="49"/>
      <c r="CH7" s="49"/>
      <c r="CI7" s="49"/>
      <c r="CJ7" s="50" t="str">
        <f t="shared" si="5"/>
        <v>Select Response</v>
      </c>
      <c r="CK7" s="49"/>
      <c r="CL7" s="49"/>
      <c r="CM7" s="49"/>
      <c r="CN7" s="49"/>
      <c r="CO7" s="49"/>
      <c r="CP7" s="51"/>
      <c r="CQ7" s="50" t="s">
        <v>305</v>
      </c>
      <c r="CR7" s="50"/>
    </row>
    <row r="8" spans="1:96" ht="34" x14ac:dyDescent="0.2">
      <c r="A8" t="str">
        <f>_xlfn.XLOOKUP(B8,QuestionsDevelopment!F:F,QuestionsDevelopment!B:B)</f>
        <v>Organizational</v>
      </c>
      <c r="B8" s="1" t="str">
        <v xml:space="preserve">Are operator certification levels aligned with facility classification levels? </v>
      </c>
      <c r="C8" s="21"/>
      <c r="D8" s="5"/>
      <c r="E8" s="5"/>
      <c r="F8" s="5"/>
      <c r="G8" s="5"/>
      <c r="H8" s="5"/>
      <c r="I8" s="5"/>
      <c r="J8" s="24" t="str" cm="1">
        <f t="array" ref="J8">IF(ISNUMBER(SEARCH(J$2,_xlfn.XLOOKUP($B8,QuestionsDevelopment!$F:$F,QuestionsDevelopment!$D:$D))),_xlfn.XLOOKUP($B8,QuestionsDevelopment!$F:$F,QuestionsDevelopment!$H:$M),"N/A")</f>
        <v>N/A</v>
      </c>
      <c r="P8" t="str" cm="1">
        <f t="array" ref="P8">IF(ISNUMBER(SEARCH(P$2,_xlfn.XLOOKUP($B8,QuestionsDevelopment!$F:$F,QuestionsDevelopment!$D:$D))),_xlfn.XLOOKUP($B8,QuestionsDevelopment!$F:$F,QuestionsDevelopment!$H:$M),"N/A")</f>
        <v>N/A</v>
      </c>
      <c r="V8" t="str" cm="1">
        <f t="array" ref="V8:AA8">IF(ISNUMBER(SEARCH(V$2,_xlfn.XLOOKUP($B8,QuestionsDevelopment!$F:$F,QuestionsDevelopment!$D:$D))),_xlfn.XLOOKUP($B8,QuestionsDevelopment!$F:$F,QuestionsDevelopment!$H:$M),"N/A")</f>
        <v>Select Response</v>
      </c>
      <c r="W8" t="str">
        <v>Yes</v>
      </c>
      <c r="X8" t="str">
        <v>Some</v>
      </c>
      <c r="Y8" t="str">
        <v>No</v>
      </c>
      <c r="Z8" t="str">
        <v>Unknown</v>
      </c>
      <c r="AA8">
        <v>0</v>
      </c>
      <c r="AB8" t="str" cm="1">
        <f t="array" ref="AB8">IF(ISNUMBER(SEARCH(AB$2,_xlfn.XLOOKUP($B8,QuestionsDevelopment!$F:$F,QuestionsDevelopment!$D:$D))),_xlfn.XLOOKUP($B8,QuestionsDevelopment!$F:$F,QuestionsDevelopment!$H:$M),"N/A")</f>
        <v>N/A</v>
      </c>
      <c r="AH8" t="str" cm="1">
        <f t="array" ref="AH8:AM8">IF(ISNUMBER(SEARCH(AH$2,_xlfn.XLOOKUP($B8,QuestionsDevelopment!$F:$F,QuestionsDevelopment!$D:$D))),_xlfn.XLOOKUP($B8,QuestionsDevelopment!$F:$F,QuestionsDevelopment!$H:$M),"N/A")</f>
        <v>Select Response</v>
      </c>
      <c r="AI8" t="str">
        <v>Yes</v>
      </c>
      <c r="AJ8" t="str">
        <v>Some</v>
      </c>
      <c r="AK8" t="str">
        <v>No</v>
      </c>
      <c r="AL8" t="str">
        <v>Unknown</v>
      </c>
      <c r="AM8">
        <v>0</v>
      </c>
      <c r="AN8" t="str" cm="1">
        <f t="array" ref="AN8">IF(ISNUMBER(SEARCH(AN$2,_xlfn.XLOOKUP($B8,QuestionsDevelopment!$F:$F,QuestionsDevelopment!$D:$D))),_xlfn.XLOOKUP($B8,QuestionsDevelopment!$F:$F,QuestionsDevelopment!$H:$M),"N/A")</f>
        <v>N/A</v>
      </c>
      <c r="AT8" t="str" cm="1">
        <f t="array" ref="AT8">IF(ISNUMBER(SEARCH(AT$2,_xlfn.XLOOKUP($B8,QuestionsDevelopment!$F:$F,QuestionsDevelopment!$D:$D))),_xlfn.XLOOKUP($B8,QuestionsDevelopment!$F:$F,QuestionsDevelopment!$H:$M),"N/A")</f>
        <v>N/A</v>
      </c>
      <c r="AZ8" s="48" t="str">
        <f t="shared" si="6"/>
        <v>N/A</v>
      </c>
      <c r="BA8" s="49"/>
      <c r="BB8" s="49"/>
      <c r="BC8" s="49"/>
      <c r="BD8" s="49"/>
      <c r="BE8" s="49"/>
      <c r="BF8" s="50" t="str">
        <f t="shared" si="0"/>
        <v>N/A</v>
      </c>
      <c r="BG8" s="49"/>
      <c r="BH8" s="49"/>
      <c r="BI8" s="49"/>
      <c r="BJ8" s="49"/>
      <c r="BK8" s="49"/>
      <c r="BL8" s="50" t="str">
        <f t="shared" si="1"/>
        <v>Select Response</v>
      </c>
      <c r="BM8" s="49"/>
      <c r="BN8" s="49"/>
      <c r="BO8" s="49"/>
      <c r="BP8" s="49"/>
      <c r="BQ8" s="49"/>
      <c r="BR8" s="50" t="str">
        <f t="shared" si="2"/>
        <v>N/A</v>
      </c>
      <c r="BS8" s="49"/>
      <c r="BT8" s="49"/>
      <c r="BU8" s="49"/>
      <c r="BV8" s="49"/>
      <c r="BW8" s="49"/>
      <c r="BX8" s="50" t="str">
        <f t="shared" si="3"/>
        <v>Select Response</v>
      </c>
      <c r="BY8" s="49"/>
      <c r="BZ8" s="49"/>
      <c r="CA8" s="49"/>
      <c r="CB8" s="49"/>
      <c r="CC8" s="49"/>
      <c r="CD8" s="50" t="str">
        <f t="shared" si="4"/>
        <v>N/A</v>
      </c>
      <c r="CE8" s="49"/>
      <c r="CF8" s="49"/>
      <c r="CG8" s="49"/>
      <c r="CH8" s="49"/>
      <c r="CI8" s="49"/>
      <c r="CJ8" s="50" t="str">
        <f t="shared" si="5"/>
        <v>N/A</v>
      </c>
      <c r="CK8" s="49"/>
      <c r="CL8" s="49"/>
      <c r="CM8" s="49"/>
      <c r="CN8" s="49"/>
      <c r="CO8" s="49"/>
      <c r="CP8" s="51"/>
      <c r="CQ8" s="50" t="s">
        <v>305</v>
      </c>
      <c r="CR8" s="50"/>
    </row>
    <row r="9" spans="1:96" ht="34" x14ac:dyDescent="0.2">
      <c r="A9" t="str">
        <f>_xlfn.XLOOKUP(B9,QuestionsDevelopment!F:F,QuestionsDevelopment!B:B)</f>
        <v>Organizational</v>
      </c>
      <c r="B9" s="1" t="str">
        <v>How is the overall staff workload?</v>
      </c>
      <c r="C9" s="21"/>
      <c r="D9" s="5"/>
      <c r="E9" s="5"/>
      <c r="F9" s="5"/>
      <c r="G9" s="5"/>
      <c r="H9" s="5"/>
      <c r="I9" s="5"/>
      <c r="J9" s="24" t="str" cm="1">
        <f t="array" ref="J9">IF(ISNUMBER(SEARCH(J$2,_xlfn.XLOOKUP($B9,QuestionsDevelopment!$F:$F,QuestionsDevelopment!$D:$D))),_xlfn.XLOOKUP($B9,QuestionsDevelopment!$F:$F,QuestionsDevelopment!$H:$M),"N/A")</f>
        <v>N/A</v>
      </c>
      <c r="P9" t="str" cm="1">
        <f t="array" ref="P9:U9">IF(ISNUMBER(SEARCH(P$2,_xlfn.XLOOKUP($B9,QuestionsDevelopment!$F:$F,QuestionsDevelopment!$D:$D))),_xlfn.XLOOKUP($B9,QuestionsDevelopment!$F:$F,QuestionsDevelopment!$H:$M),"N/A")</f>
        <v>Select Response</v>
      </c>
      <c r="Q9" t="str">
        <v>Overwhelming</v>
      </c>
      <c r="R9" t="str">
        <v>Heavy</v>
      </c>
      <c r="S9" t="str">
        <v>Adequate</v>
      </c>
      <c r="T9" t="str">
        <v>Low</v>
      </c>
      <c r="U9" t="str">
        <v>Unknown</v>
      </c>
      <c r="V9" t="str" cm="1">
        <f t="array" ref="V9:AA9">IF(ISNUMBER(SEARCH(V$2,_xlfn.XLOOKUP($B9,QuestionsDevelopment!$F:$F,QuestionsDevelopment!$D:$D))),_xlfn.XLOOKUP($B9,QuestionsDevelopment!$F:$F,QuestionsDevelopment!$H:$M),"N/A")</f>
        <v>Select Response</v>
      </c>
      <c r="W9" t="str">
        <v>Overwhelming</v>
      </c>
      <c r="X9" t="str">
        <v>Heavy</v>
      </c>
      <c r="Y9" t="str">
        <v>Adequate</v>
      </c>
      <c r="Z9" t="str">
        <v>Low</v>
      </c>
      <c r="AA9" t="str">
        <v>Unknown</v>
      </c>
      <c r="AB9" t="str" cm="1">
        <f t="array" ref="AB9:AG9">IF(ISNUMBER(SEARCH(AB$2,_xlfn.XLOOKUP($B9,QuestionsDevelopment!$F:$F,QuestionsDevelopment!$D:$D))),_xlfn.XLOOKUP($B9,QuestionsDevelopment!$F:$F,QuestionsDevelopment!$H:$M),"N/A")</f>
        <v>Select Response</v>
      </c>
      <c r="AC9" t="str">
        <v>Overwhelming</v>
      </c>
      <c r="AD9" t="str">
        <v>Heavy</v>
      </c>
      <c r="AE9" t="str">
        <v>Adequate</v>
      </c>
      <c r="AF9" t="str">
        <v>Low</v>
      </c>
      <c r="AG9" t="str">
        <v>Unknown</v>
      </c>
      <c r="AH9" t="str" cm="1">
        <f t="array" ref="AH9:AM9">IF(ISNUMBER(SEARCH(AH$2,_xlfn.XLOOKUP($B9,QuestionsDevelopment!$F:$F,QuestionsDevelopment!$D:$D))),_xlfn.XLOOKUP($B9,QuestionsDevelopment!$F:$F,QuestionsDevelopment!$H:$M),"N/A")</f>
        <v>Select Response</v>
      </c>
      <c r="AI9" t="str">
        <v>Overwhelming</v>
      </c>
      <c r="AJ9" t="str">
        <v>Heavy</v>
      </c>
      <c r="AK9" t="str">
        <v>Adequate</v>
      </c>
      <c r="AL9" t="str">
        <v>Low</v>
      </c>
      <c r="AM9" t="str">
        <v>Unknown</v>
      </c>
      <c r="AN9" t="str" cm="1">
        <f t="array" ref="AN9:AS9">IF(ISNUMBER(SEARCH(AN$2,_xlfn.XLOOKUP($B9,QuestionsDevelopment!$F:$F,QuestionsDevelopment!$D:$D))),_xlfn.XLOOKUP($B9,QuestionsDevelopment!$F:$F,QuestionsDevelopment!$H:$M),"N/A")</f>
        <v>Select Response</v>
      </c>
      <c r="AO9" t="str">
        <v>Overwhelming</v>
      </c>
      <c r="AP9" t="str">
        <v>Heavy</v>
      </c>
      <c r="AQ9" t="str">
        <v>Adequate</v>
      </c>
      <c r="AR9" t="str">
        <v>Low</v>
      </c>
      <c r="AS9" t="str">
        <v>Unknown</v>
      </c>
      <c r="AT9" t="str" cm="1">
        <f t="array" ref="AT9:AY9">IF(ISNUMBER(SEARCH(AT$2,_xlfn.XLOOKUP($B9,QuestionsDevelopment!$F:$F,QuestionsDevelopment!$D:$D))),_xlfn.XLOOKUP($B9,QuestionsDevelopment!$F:$F,QuestionsDevelopment!$H:$M),"N/A")</f>
        <v>Select Response</v>
      </c>
      <c r="AU9" t="str">
        <v>Overwhelming</v>
      </c>
      <c r="AV9" t="str">
        <v>Heavy</v>
      </c>
      <c r="AW9" t="str">
        <v>Adequate</v>
      </c>
      <c r="AX9" t="str">
        <v>Low</v>
      </c>
      <c r="AY9" t="str">
        <v>Unknown</v>
      </c>
      <c r="AZ9" s="48" t="str">
        <f t="shared" si="6"/>
        <v>N/A</v>
      </c>
      <c r="BA9" s="49"/>
      <c r="BB9" s="49"/>
      <c r="BC9" s="49"/>
      <c r="BD9" s="49"/>
      <c r="BE9" s="49"/>
      <c r="BF9" s="50" t="s">
        <v>305</v>
      </c>
      <c r="BG9" s="49"/>
      <c r="BH9" s="49"/>
      <c r="BI9" s="49"/>
      <c r="BJ9" s="49"/>
      <c r="BK9" s="49"/>
      <c r="BL9" s="50" t="str">
        <f t="shared" si="1"/>
        <v>Select Response</v>
      </c>
      <c r="BM9" s="49"/>
      <c r="BN9" s="49"/>
      <c r="BO9" s="49"/>
      <c r="BP9" s="49"/>
      <c r="BQ9" s="49"/>
      <c r="BR9" s="50" t="str">
        <f t="shared" si="2"/>
        <v>Select Response</v>
      </c>
      <c r="BS9" s="49"/>
      <c r="BT9" s="49"/>
      <c r="BU9" s="49"/>
      <c r="BV9" s="49"/>
      <c r="BW9" s="49"/>
      <c r="BX9" s="50" t="str">
        <f t="shared" si="3"/>
        <v>Select Response</v>
      </c>
      <c r="BY9" s="49"/>
      <c r="BZ9" s="49"/>
      <c r="CA9" s="49"/>
      <c r="CB9" s="49"/>
      <c r="CC9" s="49"/>
      <c r="CD9" s="50" t="str">
        <f t="shared" si="4"/>
        <v>Select Response</v>
      </c>
      <c r="CE9" s="49"/>
      <c r="CF9" s="49"/>
      <c r="CG9" s="49"/>
      <c r="CH9" s="49"/>
      <c r="CI9" s="49"/>
      <c r="CJ9" s="50" t="str">
        <f t="shared" si="5"/>
        <v>Select Response</v>
      </c>
      <c r="CK9" s="49"/>
      <c r="CL9" s="49"/>
      <c r="CM9" s="49"/>
      <c r="CN9" s="49"/>
      <c r="CO9" s="49"/>
      <c r="CP9" s="51"/>
      <c r="CQ9" s="50" t="s">
        <v>305</v>
      </c>
      <c r="CR9" s="50"/>
    </row>
    <row r="10" spans="1:96" ht="34" x14ac:dyDescent="0.2">
      <c r="A10" t="str">
        <f>_xlfn.XLOOKUP(B10,QuestionsDevelopment!F:F,QuestionsDevelopment!B:B)</f>
        <v>Organizational</v>
      </c>
      <c r="B10" s="1" t="str">
        <v>Do your staff competencies match their job requirements?</v>
      </c>
      <c r="C10" s="21"/>
      <c r="D10" s="5"/>
      <c r="E10" s="5"/>
      <c r="F10" s="5"/>
      <c r="G10" s="5"/>
      <c r="H10" s="5"/>
      <c r="I10" s="5"/>
      <c r="J10" s="24" t="str" cm="1">
        <f t="array" ref="J10">IF(ISNUMBER(SEARCH(J$2,_xlfn.XLOOKUP($B10,QuestionsDevelopment!$F:$F,QuestionsDevelopment!$D:$D))),_xlfn.XLOOKUP($B10,QuestionsDevelopment!$F:$F,QuestionsDevelopment!$H:$M),"N/A")</f>
        <v>N/A</v>
      </c>
      <c r="P10" t="str" cm="1">
        <f t="array" ref="P10:U10">IF(ISNUMBER(SEARCH(P$2,_xlfn.XLOOKUP($B10,QuestionsDevelopment!$F:$F,QuestionsDevelopment!$D:$D))),_xlfn.XLOOKUP($B10,QuestionsDevelopment!$F:$F,QuestionsDevelopment!$H:$M),"N/A")</f>
        <v>Select Response</v>
      </c>
      <c r="Q10" t="str">
        <v>Yes</v>
      </c>
      <c r="R10" t="str">
        <v>Needs some training</v>
      </c>
      <c r="S10" t="str">
        <v>No</v>
      </c>
      <c r="T10" t="str">
        <v>Unknown</v>
      </c>
      <c r="U10">
        <v>0</v>
      </c>
      <c r="V10" t="str" cm="1">
        <f t="array" ref="V10:AA10">IF(ISNUMBER(SEARCH(V$2,_xlfn.XLOOKUP($B10,QuestionsDevelopment!$F:$F,QuestionsDevelopment!$D:$D))),_xlfn.XLOOKUP($B10,QuestionsDevelopment!$F:$F,QuestionsDevelopment!$H:$M),"N/A")</f>
        <v>Select Response</v>
      </c>
      <c r="W10" t="str">
        <v>Yes</v>
      </c>
      <c r="X10" t="str">
        <v>Needs some training</v>
      </c>
      <c r="Y10" t="str">
        <v>No</v>
      </c>
      <c r="Z10" t="str">
        <v>Unknown</v>
      </c>
      <c r="AA10">
        <v>0</v>
      </c>
      <c r="AB10" t="str" cm="1">
        <f t="array" ref="AB10:AG10">IF(ISNUMBER(SEARCH(AB$2,_xlfn.XLOOKUP($B10,QuestionsDevelopment!$F:$F,QuestionsDevelopment!$D:$D))),_xlfn.XLOOKUP($B10,QuestionsDevelopment!$F:$F,QuestionsDevelopment!$H:$M),"N/A")</f>
        <v>Select Response</v>
      </c>
      <c r="AC10" t="str">
        <v>Yes</v>
      </c>
      <c r="AD10" t="str">
        <v>Needs some training</v>
      </c>
      <c r="AE10" t="str">
        <v>No</v>
      </c>
      <c r="AF10" t="str">
        <v>Unknown</v>
      </c>
      <c r="AG10">
        <v>0</v>
      </c>
      <c r="AH10" t="str" cm="1">
        <f t="array" ref="AH10:AM10">IF(ISNUMBER(SEARCH(AH$2,_xlfn.XLOOKUP($B10,QuestionsDevelopment!$F:$F,QuestionsDevelopment!$D:$D))),_xlfn.XLOOKUP($B10,QuestionsDevelopment!$F:$F,QuestionsDevelopment!$H:$M),"N/A")</f>
        <v>Select Response</v>
      </c>
      <c r="AI10" t="str">
        <v>Yes</v>
      </c>
      <c r="AJ10" t="str">
        <v>Needs some training</v>
      </c>
      <c r="AK10" t="str">
        <v>No</v>
      </c>
      <c r="AL10" t="str">
        <v>Unknown</v>
      </c>
      <c r="AM10">
        <v>0</v>
      </c>
      <c r="AN10" t="str" cm="1">
        <f t="array" ref="AN10:AS10">IF(ISNUMBER(SEARCH(AN$2,_xlfn.XLOOKUP($B10,QuestionsDevelopment!$F:$F,QuestionsDevelopment!$D:$D))),_xlfn.XLOOKUP($B10,QuestionsDevelopment!$F:$F,QuestionsDevelopment!$H:$M),"N/A")</f>
        <v>Select Response</v>
      </c>
      <c r="AO10" t="str">
        <v>Yes</v>
      </c>
      <c r="AP10" t="str">
        <v>Needs some training</v>
      </c>
      <c r="AQ10" t="str">
        <v>No</v>
      </c>
      <c r="AR10" t="str">
        <v>Unknown</v>
      </c>
      <c r="AS10">
        <v>0</v>
      </c>
      <c r="AT10" t="str" cm="1">
        <f t="array" ref="AT10:AY10">IF(ISNUMBER(SEARCH(AT$2,_xlfn.XLOOKUP($B10,QuestionsDevelopment!$F:$F,QuestionsDevelopment!$D:$D))),_xlfn.XLOOKUP($B10,QuestionsDevelopment!$F:$F,QuestionsDevelopment!$H:$M),"N/A")</f>
        <v>Select Response</v>
      </c>
      <c r="AU10" t="str">
        <v>Yes</v>
      </c>
      <c r="AV10" t="str">
        <v>Needs some training</v>
      </c>
      <c r="AW10" t="str">
        <v>No</v>
      </c>
      <c r="AX10" t="str">
        <v>Unknown</v>
      </c>
      <c r="AY10">
        <v>0</v>
      </c>
      <c r="AZ10" s="48" t="str">
        <f t="shared" si="6"/>
        <v>N/A</v>
      </c>
      <c r="BA10" s="49"/>
      <c r="BB10" s="49"/>
      <c r="BC10" s="49"/>
      <c r="BD10" s="49"/>
      <c r="BE10" s="49"/>
      <c r="BF10" s="50" t="str">
        <f t="shared" si="0"/>
        <v>Select Response</v>
      </c>
      <c r="BG10" s="49"/>
      <c r="BH10" s="49"/>
      <c r="BI10" s="49"/>
      <c r="BJ10" s="49"/>
      <c r="BK10" s="49"/>
      <c r="BL10" s="50" t="str">
        <f t="shared" si="1"/>
        <v>Select Response</v>
      </c>
      <c r="BM10" s="49"/>
      <c r="BN10" s="49"/>
      <c r="BO10" s="49"/>
      <c r="BP10" s="49"/>
      <c r="BQ10" s="49"/>
      <c r="BR10" s="50" t="str">
        <f t="shared" si="2"/>
        <v>Select Response</v>
      </c>
      <c r="BS10" s="49"/>
      <c r="BT10" s="49"/>
      <c r="BU10" s="49"/>
      <c r="BV10" s="49"/>
      <c r="BW10" s="49"/>
      <c r="BX10" s="50" t="str">
        <f t="shared" si="3"/>
        <v>Select Response</v>
      </c>
      <c r="BY10" s="49"/>
      <c r="BZ10" s="49"/>
      <c r="CA10" s="49"/>
      <c r="CB10" s="49"/>
      <c r="CC10" s="49"/>
      <c r="CD10" s="50" t="str">
        <f t="shared" si="4"/>
        <v>Select Response</v>
      </c>
      <c r="CE10" s="49"/>
      <c r="CF10" s="49"/>
      <c r="CG10" s="49"/>
      <c r="CH10" s="49"/>
      <c r="CI10" s="49"/>
      <c r="CJ10" s="50" t="str">
        <f t="shared" si="5"/>
        <v>Select Response</v>
      </c>
      <c r="CK10" s="49"/>
      <c r="CL10" s="49"/>
      <c r="CM10" s="49"/>
      <c r="CN10" s="49"/>
      <c r="CO10" s="49"/>
      <c r="CP10" s="51"/>
      <c r="CQ10" s="50" t="s">
        <v>305</v>
      </c>
      <c r="CR10" s="50"/>
    </row>
    <row r="11" spans="1:96" ht="34" x14ac:dyDescent="0.2">
      <c r="A11" t="str">
        <f>_xlfn.XLOOKUP(B11,QuestionsDevelopment!F:F,QuestionsDevelopment!B:B)</f>
        <v>Organizational</v>
      </c>
      <c r="B11" s="1" t="str">
        <v>Do you have redundancy of skills?</v>
      </c>
      <c r="C11" s="21"/>
      <c r="D11" s="5"/>
      <c r="E11" s="5"/>
      <c r="F11" s="5"/>
      <c r="G11" s="5"/>
      <c r="H11" s="5"/>
      <c r="I11" s="5"/>
      <c r="J11" s="24" t="str" cm="1">
        <f t="array" ref="J11">IF(ISNUMBER(SEARCH(J$2,_xlfn.XLOOKUP($B11,QuestionsDevelopment!$F:$F,QuestionsDevelopment!$D:$D))),_xlfn.XLOOKUP($B11,QuestionsDevelopment!$F:$F,QuestionsDevelopment!$H:$M),"N/A")</f>
        <v>N/A</v>
      </c>
      <c r="P11" t="str" cm="1">
        <f t="array" ref="P11:U11">IF(ISNUMBER(SEARCH(P$2,_xlfn.XLOOKUP($B11,QuestionsDevelopment!$F:$F,QuestionsDevelopment!$D:$D))),_xlfn.XLOOKUP($B11,QuestionsDevelopment!$F:$F,QuestionsDevelopment!$H:$M),"N/A")</f>
        <v>Select Response</v>
      </c>
      <c r="Q11" t="str">
        <v>Yes</v>
      </c>
      <c r="R11" t="str">
        <v>Mostly</v>
      </c>
      <c r="S11" t="str">
        <v>No</v>
      </c>
      <c r="T11" t="str">
        <v>Unknown</v>
      </c>
      <c r="U11">
        <v>0</v>
      </c>
      <c r="V11" t="str" cm="1">
        <f t="array" ref="V11:AA11">IF(ISNUMBER(SEARCH(V$2,_xlfn.XLOOKUP($B11,QuestionsDevelopment!$F:$F,QuestionsDevelopment!$D:$D))),_xlfn.XLOOKUP($B11,QuestionsDevelopment!$F:$F,QuestionsDevelopment!$H:$M),"N/A")</f>
        <v>Select Response</v>
      </c>
      <c r="W11" t="str">
        <v>Yes</v>
      </c>
      <c r="X11" t="str">
        <v>Mostly</v>
      </c>
      <c r="Y11" t="str">
        <v>No</v>
      </c>
      <c r="Z11" t="str">
        <v>Unknown</v>
      </c>
      <c r="AA11">
        <v>0</v>
      </c>
      <c r="AB11" t="str" cm="1">
        <f t="array" ref="AB11:AG11">IF(ISNUMBER(SEARCH(AB$2,_xlfn.XLOOKUP($B11,QuestionsDevelopment!$F:$F,QuestionsDevelopment!$D:$D))),_xlfn.XLOOKUP($B11,QuestionsDevelopment!$F:$F,QuestionsDevelopment!$H:$M),"N/A")</f>
        <v>Select Response</v>
      </c>
      <c r="AC11" t="str">
        <v>Yes</v>
      </c>
      <c r="AD11" t="str">
        <v>Mostly</v>
      </c>
      <c r="AE11" t="str">
        <v>No</v>
      </c>
      <c r="AF11" t="str">
        <v>Unknown</v>
      </c>
      <c r="AG11">
        <v>0</v>
      </c>
      <c r="AH11" t="str" cm="1">
        <f t="array" ref="AH11:AM11">IF(ISNUMBER(SEARCH(AH$2,_xlfn.XLOOKUP($B11,QuestionsDevelopment!$F:$F,QuestionsDevelopment!$D:$D))),_xlfn.XLOOKUP($B11,QuestionsDevelopment!$F:$F,QuestionsDevelopment!$H:$M),"N/A")</f>
        <v>Select Response</v>
      </c>
      <c r="AI11" t="str">
        <v>Yes</v>
      </c>
      <c r="AJ11" t="str">
        <v>Mostly</v>
      </c>
      <c r="AK11" t="str">
        <v>No</v>
      </c>
      <c r="AL11" t="str">
        <v>Unknown</v>
      </c>
      <c r="AM11">
        <v>0</v>
      </c>
      <c r="AN11" t="str" cm="1">
        <f t="array" ref="AN11:AS11">IF(ISNUMBER(SEARCH(AN$2,_xlfn.XLOOKUP($B11,QuestionsDevelopment!$F:$F,QuestionsDevelopment!$D:$D))),_xlfn.XLOOKUP($B11,QuestionsDevelopment!$F:$F,QuestionsDevelopment!$H:$M),"N/A")</f>
        <v>Select Response</v>
      </c>
      <c r="AO11" t="str">
        <v>Yes</v>
      </c>
      <c r="AP11" t="str">
        <v>Mostly</v>
      </c>
      <c r="AQ11" t="str">
        <v>No</v>
      </c>
      <c r="AR11" t="str">
        <v>Unknown</v>
      </c>
      <c r="AS11">
        <v>0</v>
      </c>
      <c r="AT11" t="str" cm="1">
        <f t="array" ref="AT11:AY11">IF(ISNUMBER(SEARCH(AT$2,_xlfn.XLOOKUP($B11,QuestionsDevelopment!$F:$F,QuestionsDevelopment!$D:$D))),_xlfn.XLOOKUP($B11,QuestionsDevelopment!$F:$F,QuestionsDevelopment!$H:$M),"N/A")</f>
        <v>Select Response</v>
      </c>
      <c r="AU11" t="str">
        <v>Yes</v>
      </c>
      <c r="AV11" t="str">
        <v>Mostly</v>
      </c>
      <c r="AW11" t="str">
        <v>No</v>
      </c>
      <c r="AX11" t="str">
        <v>Unknown</v>
      </c>
      <c r="AY11">
        <v>0</v>
      </c>
      <c r="AZ11" s="48" t="str">
        <f t="shared" si="6"/>
        <v>N/A</v>
      </c>
      <c r="BA11" s="49"/>
      <c r="BB11" s="49"/>
      <c r="BC11" s="49"/>
      <c r="BD11" s="49"/>
      <c r="BE11" s="49"/>
      <c r="BF11" s="50" t="s">
        <v>305</v>
      </c>
      <c r="BG11" s="49"/>
      <c r="BH11" s="49"/>
      <c r="BI11" s="49"/>
      <c r="BJ11" s="49"/>
      <c r="BK11" s="49"/>
      <c r="BL11" s="50" t="str">
        <f t="shared" si="1"/>
        <v>Select Response</v>
      </c>
      <c r="BM11" s="49"/>
      <c r="BN11" s="49"/>
      <c r="BO11" s="49"/>
      <c r="BP11" s="49"/>
      <c r="BQ11" s="49"/>
      <c r="BR11" s="50" t="str">
        <f t="shared" si="2"/>
        <v>Select Response</v>
      </c>
      <c r="BS11" s="49"/>
      <c r="BT11" s="49"/>
      <c r="BU11" s="49"/>
      <c r="BV11" s="49"/>
      <c r="BW11" s="49"/>
      <c r="BX11" s="50" t="str">
        <f t="shared" si="3"/>
        <v>Select Response</v>
      </c>
      <c r="BY11" s="49"/>
      <c r="BZ11" s="49"/>
      <c r="CA11" s="49"/>
      <c r="CB11" s="49"/>
      <c r="CC11" s="49"/>
      <c r="CD11" s="50" t="str">
        <f t="shared" si="4"/>
        <v>Select Response</v>
      </c>
      <c r="CE11" s="49"/>
      <c r="CF11" s="49"/>
      <c r="CG11" s="49"/>
      <c r="CH11" s="49"/>
      <c r="CI11" s="49"/>
      <c r="CJ11" s="50" t="str">
        <f t="shared" si="5"/>
        <v>Select Response</v>
      </c>
      <c r="CK11" s="49"/>
      <c r="CL11" s="49"/>
      <c r="CM11" s="49"/>
      <c r="CN11" s="49"/>
      <c r="CO11" s="49"/>
      <c r="CP11" s="51"/>
      <c r="CQ11" s="50" t="s">
        <v>305</v>
      </c>
      <c r="CR11" s="50"/>
    </row>
    <row r="12" spans="1:96" ht="34" x14ac:dyDescent="0.2">
      <c r="A12" t="str">
        <f>_xlfn.XLOOKUP(B12,QuestionsDevelopment!F:F,QuestionsDevelopment!B:B)</f>
        <v>Organizational</v>
      </c>
      <c r="B12" s="1" t="str">
        <v>Does your organization have a documented risk management process &amp; do you follow it?</v>
      </c>
      <c r="C12" s="21"/>
      <c r="D12" s="5"/>
      <c r="E12" s="5"/>
      <c r="F12" s="5"/>
      <c r="G12" s="5"/>
      <c r="H12" s="5"/>
      <c r="I12" s="5"/>
      <c r="J12" s="24" t="str" cm="1">
        <f t="array" ref="J12:O12">IF(ISNUMBER(SEARCH(J$2,_xlfn.XLOOKUP($B12,QuestionsDevelopment!$F:$F,QuestionsDevelopment!$D:$D))),_xlfn.XLOOKUP($B12,QuestionsDevelopment!$F:$F,QuestionsDevelopment!$H:$M),"N/A")</f>
        <v>Select Response</v>
      </c>
      <c r="K12" t="str">
        <v>yes, being followed</v>
      </c>
      <c r="L12" t="str">
        <v>yes, not being followed completely</v>
      </c>
      <c r="M12" t="str">
        <v>No</v>
      </c>
      <c r="N12" t="str">
        <v>Unknown</v>
      </c>
      <c r="O12">
        <v>0</v>
      </c>
      <c r="P12" t="str" cm="1">
        <f t="array" ref="P12">IF(ISNUMBER(SEARCH(P$2,_xlfn.XLOOKUP($B12,QuestionsDevelopment!$F:$F,QuestionsDevelopment!$D:$D))),_xlfn.XLOOKUP($B12,QuestionsDevelopment!$F:$F,QuestionsDevelopment!$H:$M),"N/A")</f>
        <v>N/A</v>
      </c>
      <c r="V12" t="str" cm="1">
        <f t="array" ref="V12">IF(ISNUMBER(SEARCH(V$2,_xlfn.XLOOKUP($B12,QuestionsDevelopment!$F:$F,QuestionsDevelopment!$D:$D))),_xlfn.XLOOKUP($B12,QuestionsDevelopment!$F:$F,QuestionsDevelopment!$H:$M),"N/A")</f>
        <v>N/A</v>
      </c>
      <c r="AB12" t="str" cm="1">
        <f t="array" ref="AB12">IF(ISNUMBER(SEARCH(AB$2,_xlfn.XLOOKUP($B12,QuestionsDevelopment!$F:$F,QuestionsDevelopment!$D:$D))),_xlfn.XLOOKUP($B12,QuestionsDevelopment!$F:$F,QuestionsDevelopment!$H:$M),"N/A")</f>
        <v>N/A</v>
      </c>
      <c r="AH12" t="str" cm="1">
        <f t="array" ref="AH12">IF(ISNUMBER(SEARCH(AH$2,_xlfn.XLOOKUP($B12,QuestionsDevelopment!$F:$F,QuestionsDevelopment!$D:$D))),_xlfn.XLOOKUP($B12,QuestionsDevelopment!$F:$F,QuestionsDevelopment!$H:$M),"N/A")</f>
        <v>N/A</v>
      </c>
      <c r="AN12" t="str" cm="1">
        <f t="array" ref="AN12">IF(ISNUMBER(SEARCH(AN$2,_xlfn.XLOOKUP($B12,QuestionsDevelopment!$F:$F,QuestionsDevelopment!$D:$D))),_xlfn.XLOOKUP($B12,QuestionsDevelopment!$F:$F,QuestionsDevelopment!$H:$M),"N/A")</f>
        <v>N/A</v>
      </c>
      <c r="AT12" t="str" cm="1">
        <f t="array" ref="AT12">IF(ISNUMBER(SEARCH(AT$2,_xlfn.XLOOKUP($B12,QuestionsDevelopment!$F:$F,QuestionsDevelopment!$D:$D))),_xlfn.XLOOKUP($B12,QuestionsDevelopment!$F:$F,QuestionsDevelopment!$H:$M),"N/A")</f>
        <v>N/A</v>
      </c>
      <c r="AZ12" s="48" t="str">
        <f t="shared" si="6"/>
        <v>Select Response</v>
      </c>
      <c r="BA12" s="49"/>
      <c r="BB12" s="49"/>
      <c r="BC12" s="49"/>
      <c r="BD12" s="49"/>
      <c r="BE12" s="49"/>
      <c r="BF12" s="50" t="str">
        <f t="shared" si="0"/>
        <v>N/A</v>
      </c>
      <c r="BG12" s="49"/>
      <c r="BH12" s="49"/>
      <c r="BI12" s="49"/>
      <c r="BJ12" s="49"/>
      <c r="BK12" s="49"/>
      <c r="BL12" s="50" t="str">
        <f t="shared" si="1"/>
        <v>N/A</v>
      </c>
      <c r="BM12" s="49"/>
      <c r="BN12" s="49"/>
      <c r="BO12" s="49"/>
      <c r="BP12" s="49"/>
      <c r="BQ12" s="49"/>
      <c r="BR12" s="50" t="str">
        <f t="shared" si="2"/>
        <v>N/A</v>
      </c>
      <c r="BS12" s="49"/>
      <c r="BT12" s="49"/>
      <c r="BU12" s="49"/>
      <c r="BV12" s="49"/>
      <c r="BW12" s="49"/>
      <c r="BX12" s="50" t="str">
        <f t="shared" si="3"/>
        <v>N/A</v>
      </c>
      <c r="BY12" s="49"/>
      <c r="BZ12" s="49"/>
      <c r="CA12" s="49"/>
      <c r="CB12" s="49"/>
      <c r="CC12" s="49"/>
      <c r="CD12" s="50" t="str">
        <f t="shared" si="4"/>
        <v>N/A</v>
      </c>
      <c r="CE12" s="49"/>
      <c r="CF12" s="49"/>
      <c r="CG12" s="49"/>
      <c r="CH12" s="49"/>
      <c r="CI12" s="49"/>
      <c r="CJ12" s="50" t="str">
        <f t="shared" si="5"/>
        <v>N/A</v>
      </c>
      <c r="CK12" s="49"/>
      <c r="CL12" s="49"/>
      <c r="CM12" s="49"/>
      <c r="CN12" s="49"/>
      <c r="CO12" s="49"/>
      <c r="CP12" s="51"/>
      <c r="CQ12" s="50" t="s">
        <v>305</v>
      </c>
      <c r="CR12" s="50"/>
    </row>
    <row r="13" spans="1:96" ht="34" x14ac:dyDescent="0.2">
      <c r="A13" t="str">
        <f>_xlfn.XLOOKUP(B13,QuestionsDevelopment!F:F,QuestionsDevelopment!B:B)</f>
        <v>Organizational</v>
      </c>
      <c r="B13" s="1" t="str">
        <v>Does someone in your organization have risk management as a core role?</v>
      </c>
      <c r="C13" s="21"/>
      <c r="D13" s="5"/>
      <c r="E13" s="5"/>
      <c r="F13" s="5"/>
      <c r="G13" s="5"/>
      <c r="H13" s="5"/>
      <c r="I13" s="5"/>
      <c r="J13" s="24" t="str" cm="1">
        <f t="array" ref="J13:O13">IF(ISNUMBER(SEARCH(J$2,_xlfn.XLOOKUP($B13,QuestionsDevelopment!$F:$F,QuestionsDevelopment!$D:$D))),_xlfn.XLOOKUP($B13,QuestionsDevelopment!$F:$F,QuestionsDevelopment!$H:$M),"N/A")</f>
        <v>Select Response</v>
      </c>
      <c r="K13" t="str">
        <v>Yes</v>
      </c>
      <c r="L13" t="str">
        <v>No</v>
      </c>
      <c r="M13" t="str">
        <v>Unknown</v>
      </c>
      <c r="N13">
        <v>0</v>
      </c>
      <c r="O13">
        <v>0</v>
      </c>
      <c r="P13" t="str" cm="1">
        <f t="array" ref="P13">IF(ISNUMBER(SEARCH(P$2,_xlfn.XLOOKUP($B13,QuestionsDevelopment!$F:$F,QuestionsDevelopment!$D:$D))),_xlfn.XLOOKUP($B13,QuestionsDevelopment!$F:$F,QuestionsDevelopment!$H:$M),"N/A")</f>
        <v>N/A</v>
      </c>
      <c r="V13" t="str" cm="1">
        <f t="array" ref="V13">IF(ISNUMBER(SEARCH(V$2,_xlfn.XLOOKUP($B13,QuestionsDevelopment!$F:$F,QuestionsDevelopment!$D:$D))),_xlfn.XLOOKUP($B13,QuestionsDevelopment!$F:$F,QuestionsDevelopment!$H:$M),"N/A")</f>
        <v>N/A</v>
      </c>
      <c r="AB13" t="str" cm="1">
        <f t="array" ref="AB13">IF(ISNUMBER(SEARCH(AB$2,_xlfn.XLOOKUP($B13,QuestionsDevelopment!$F:$F,QuestionsDevelopment!$D:$D))),_xlfn.XLOOKUP($B13,QuestionsDevelopment!$F:$F,QuestionsDevelopment!$H:$M),"N/A")</f>
        <v>N/A</v>
      </c>
      <c r="AH13" t="str" cm="1">
        <f t="array" ref="AH13">IF(ISNUMBER(SEARCH(AH$2,_xlfn.XLOOKUP($B13,QuestionsDevelopment!$F:$F,QuestionsDevelopment!$D:$D))),_xlfn.XLOOKUP($B13,QuestionsDevelopment!$F:$F,QuestionsDevelopment!$H:$M),"N/A")</f>
        <v>N/A</v>
      </c>
      <c r="AN13" t="str" cm="1">
        <f t="array" ref="AN13">IF(ISNUMBER(SEARCH(AN$2,_xlfn.XLOOKUP($B13,QuestionsDevelopment!$F:$F,QuestionsDevelopment!$D:$D))),_xlfn.XLOOKUP($B13,QuestionsDevelopment!$F:$F,QuestionsDevelopment!$H:$M),"N/A")</f>
        <v>N/A</v>
      </c>
      <c r="AT13" t="str" cm="1">
        <f t="array" ref="AT13">IF(ISNUMBER(SEARCH(AT$2,_xlfn.XLOOKUP($B13,QuestionsDevelopment!$F:$F,QuestionsDevelopment!$D:$D))),_xlfn.XLOOKUP($B13,QuestionsDevelopment!$F:$F,QuestionsDevelopment!$H:$M),"N/A")</f>
        <v>N/A</v>
      </c>
      <c r="AZ13" s="48" t="str">
        <f t="shared" si="6"/>
        <v>Select Response</v>
      </c>
      <c r="BA13" s="49"/>
      <c r="BB13" s="49"/>
      <c r="BC13" s="49"/>
      <c r="BD13" s="49"/>
      <c r="BE13" s="49"/>
      <c r="BF13" s="50" t="str">
        <f t="shared" si="0"/>
        <v>N/A</v>
      </c>
      <c r="BG13" s="49"/>
      <c r="BH13" s="49"/>
      <c r="BI13" s="49"/>
      <c r="BJ13" s="49"/>
      <c r="BK13" s="49"/>
      <c r="BL13" s="50" t="str">
        <f t="shared" si="1"/>
        <v>N/A</v>
      </c>
      <c r="BM13" s="49"/>
      <c r="BN13" s="49"/>
      <c r="BO13" s="49"/>
      <c r="BP13" s="49"/>
      <c r="BQ13" s="49"/>
      <c r="BR13" s="50" t="str">
        <f t="shared" si="2"/>
        <v>N/A</v>
      </c>
      <c r="BS13" s="49"/>
      <c r="BT13" s="49"/>
      <c r="BU13" s="49"/>
      <c r="BV13" s="49"/>
      <c r="BW13" s="49"/>
      <c r="BX13" s="50" t="str">
        <f t="shared" si="3"/>
        <v>N/A</v>
      </c>
      <c r="BY13" s="49"/>
      <c r="BZ13" s="49"/>
      <c r="CA13" s="49"/>
      <c r="CB13" s="49"/>
      <c r="CC13" s="49"/>
      <c r="CD13" s="50" t="str">
        <f t="shared" si="4"/>
        <v>N/A</v>
      </c>
      <c r="CE13" s="49"/>
      <c r="CF13" s="49"/>
      <c r="CG13" s="49"/>
      <c r="CH13" s="49"/>
      <c r="CI13" s="49"/>
      <c r="CJ13" s="50" t="str">
        <f t="shared" si="5"/>
        <v>N/A</v>
      </c>
      <c r="CK13" s="49"/>
      <c r="CL13" s="49"/>
      <c r="CM13" s="49"/>
      <c r="CN13" s="49"/>
      <c r="CO13" s="49"/>
      <c r="CP13" s="51"/>
      <c r="CQ13" s="50" t="s">
        <v>305</v>
      </c>
      <c r="CR13" s="50"/>
    </row>
    <row r="14" spans="1:96" x14ac:dyDescent="0.2">
      <c r="C14" s="21"/>
      <c r="D14" s="5"/>
      <c r="E14" s="5"/>
      <c r="F14" s="5"/>
      <c r="G14" s="5"/>
      <c r="H14" s="5"/>
      <c r="I14" s="5"/>
      <c r="AZ14" s="48"/>
      <c r="BA14" s="49"/>
      <c r="BB14" s="49"/>
      <c r="BC14" s="49"/>
      <c r="BD14" s="49"/>
      <c r="BE14" s="49"/>
      <c r="BF14" s="50"/>
      <c r="BG14" s="49"/>
      <c r="BH14" s="49"/>
      <c r="BI14" s="49"/>
      <c r="BJ14" s="49"/>
      <c r="BK14" s="49"/>
      <c r="BL14" s="50"/>
      <c r="BM14" s="49"/>
      <c r="BN14" s="49"/>
      <c r="BO14" s="49"/>
      <c r="BP14" s="49"/>
      <c r="BQ14" s="49"/>
      <c r="BR14" s="50"/>
      <c r="BS14" s="49"/>
      <c r="BT14" s="49"/>
      <c r="BU14" s="49"/>
      <c r="BV14" s="49"/>
      <c r="BW14" s="49"/>
      <c r="BX14" s="50"/>
      <c r="BY14" s="49"/>
      <c r="BZ14" s="49"/>
      <c r="CA14" s="49"/>
      <c r="CB14" s="49"/>
      <c r="CC14" s="49"/>
      <c r="CD14" s="50"/>
      <c r="CE14" s="49"/>
      <c r="CF14" s="49"/>
      <c r="CG14" s="49"/>
      <c r="CH14" s="49"/>
      <c r="CI14" s="49"/>
      <c r="CJ14" s="50"/>
      <c r="CK14" s="49"/>
      <c r="CL14" s="49"/>
      <c r="CM14" s="49"/>
      <c r="CN14" s="49"/>
      <c r="CO14" s="49"/>
      <c r="CP14" s="51"/>
      <c r="CQ14" s="50"/>
      <c r="CR14" s="50"/>
    </row>
    <row r="15" spans="1:96" s="19" customFormat="1" x14ac:dyDescent="0.2">
      <c r="B15" s="16" t="s">
        <v>102</v>
      </c>
      <c r="C15" s="23"/>
      <c r="D15" s="16"/>
      <c r="E15" s="16"/>
      <c r="F15" s="16"/>
      <c r="G15" s="16"/>
      <c r="H15" s="16"/>
      <c r="I15" s="16"/>
      <c r="J15" s="25"/>
      <c r="AZ15" s="52"/>
      <c r="BA15" s="51"/>
      <c r="BB15" s="51"/>
      <c r="BC15" s="51"/>
      <c r="BD15" s="51"/>
      <c r="BE15" s="51"/>
      <c r="BF15" s="53"/>
      <c r="BG15" s="51"/>
      <c r="BH15" s="51"/>
      <c r="BI15" s="51"/>
      <c r="BJ15" s="51"/>
      <c r="BK15" s="51"/>
      <c r="BL15" s="53"/>
      <c r="BM15" s="51"/>
      <c r="BN15" s="51"/>
      <c r="BO15" s="51"/>
      <c r="BP15" s="51"/>
      <c r="BQ15" s="51"/>
      <c r="BR15" s="53"/>
      <c r="BS15" s="51"/>
      <c r="BT15" s="51"/>
      <c r="BU15" s="51"/>
      <c r="BV15" s="51"/>
      <c r="BW15" s="51"/>
      <c r="BX15" s="53"/>
      <c r="BY15" s="51"/>
      <c r="BZ15" s="51"/>
      <c r="CA15" s="51"/>
      <c r="CB15" s="51"/>
      <c r="CC15" s="51"/>
      <c r="CD15" s="53"/>
      <c r="CE15" s="51"/>
      <c r="CF15" s="51"/>
      <c r="CG15" s="51"/>
      <c r="CH15" s="51"/>
      <c r="CI15" s="51"/>
      <c r="CJ15" s="53"/>
      <c r="CK15" s="51"/>
      <c r="CL15" s="51"/>
      <c r="CM15" s="51"/>
      <c r="CN15" s="51"/>
      <c r="CO15" s="51"/>
      <c r="CP15" s="51"/>
      <c r="CQ15" s="51"/>
      <c r="CR15" s="53"/>
    </row>
    <row r="16" spans="1:96" ht="34" x14ac:dyDescent="0.2">
      <c r="A16" t="str">
        <f>_xlfn.XLOOKUP(B16,QuestionsDevelopment!F:F,QuestionsDevelopment!B:B)</f>
        <v>Financial</v>
      </c>
      <c r="B16" s="1" t="str" cm="1">
        <f t="array" ref="B16:B23">_xlfn._xlws.FILTER(QuestionsDevelopment!F:F,(QuestionsDevelopment!A:A="Y")*(QuestionsDevelopment!C:C=LEFT(B15,3)))</f>
        <v>Do you have a chartered professional accountant (CPA) responsible for your finances?</v>
      </c>
      <c r="C16" s="21"/>
      <c r="D16" s="5"/>
      <c r="E16" s="5"/>
      <c r="F16" s="5"/>
      <c r="G16" s="5"/>
      <c r="H16" s="5"/>
      <c r="I16" s="5"/>
      <c r="J16" s="24" t="str" cm="1">
        <f t="array" ref="J16:O16">IF(ISNUMBER(SEARCH(J$2,_xlfn.XLOOKUP($B16,QuestionsDevelopment!$F:$F,QuestionsDevelopment!$D:$D))),_xlfn.XLOOKUP($B16,QuestionsDevelopment!$F:$F,QuestionsDevelopment!$H:$M),"N/A")</f>
        <v>Select Response</v>
      </c>
      <c r="K16" t="str">
        <v>Yes</v>
      </c>
      <c r="L16" t="str">
        <v>No</v>
      </c>
      <c r="M16" t="str">
        <v>Unknown</v>
      </c>
      <c r="N16">
        <v>0</v>
      </c>
      <c r="O16">
        <v>0</v>
      </c>
      <c r="P16" t="str" cm="1">
        <f t="array" ref="P16">IF(ISNUMBER(SEARCH(P$2,_xlfn.XLOOKUP($B16,QuestionsDevelopment!$F:$F,QuestionsDevelopment!$D:$D))),_xlfn.XLOOKUP($B16,QuestionsDevelopment!$F:$F,QuestionsDevelopment!$H:$M),"N/A")</f>
        <v>N/A</v>
      </c>
      <c r="V16" t="str" cm="1">
        <f t="array" ref="V16">IF(ISNUMBER(SEARCH(V$2,_xlfn.XLOOKUP($B16,QuestionsDevelopment!$F:$F,QuestionsDevelopment!$D:$D))),_xlfn.XLOOKUP($B16,QuestionsDevelopment!$F:$F,QuestionsDevelopment!$H:$M),"N/A")</f>
        <v>N/A</v>
      </c>
      <c r="AB16" t="str" cm="1">
        <f t="array" ref="AB16">IF(ISNUMBER(SEARCH(AB$2,_xlfn.XLOOKUP($B16,QuestionsDevelopment!$F:$F,QuestionsDevelopment!$D:$D))),_xlfn.XLOOKUP($B16,QuestionsDevelopment!$F:$F,QuestionsDevelopment!$H:$M),"N/A")</f>
        <v>N/A</v>
      </c>
      <c r="AH16" t="str" cm="1">
        <f t="array" ref="AH16">IF(ISNUMBER(SEARCH(AH$2,_xlfn.XLOOKUP($B16,QuestionsDevelopment!$F:$F,QuestionsDevelopment!$D:$D))),_xlfn.XLOOKUP($B16,QuestionsDevelopment!$F:$F,QuestionsDevelopment!$H:$M),"N/A")</f>
        <v>N/A</v>
      </c>
      <c r="AN16" t="str" cm="1">
        <f t="array" ref="AN16">IF(ISNUMBER(SEARCH(AN$2,_xlfn.XLOOKUP($B16,QuestionsDevelopment!$F:$F,QuestionsDevelopment!$D:$D))),_xlfn.XLOOKUP($B16,QuestionsDevelopment!$F:$F,QuestionsDevelopment!$H:$M),"N/A")</f>
        <v>N/A</v>
      </c>
      <c r="AT16" t="str" cm="1">
        <f t="array" ref="AT16">IF(ISNUMBER(SEARCH(AT$2,_xlfn.XLOOKUP($B16,QuestionsDevelopment!$F:$F,QuestionsDevelopment!$D:$D))),_xlfn.XLOOKUP($B16,QuestionsDevelopment!$F:$F,QuestionsDevelopment!$H:$M),"N/A")</f>
        <v>N/A</v>
      </c>
      <c r="AZ16" s="48" t="str">
        <f t="shared" ref="AZ16:AZ23" si="7">J16</f>
        <v>Select Response</v>
      </c>
      <c r="BA16" s="49"/>
      <c r="BB16" s="49"/>
      <c r="BC16" s="49"/>
      <c r="BD16" s="49"/>
      <c r="BE16" s="49"/>
      <c r="BF16" s="50" t="str">
        <f t="shared" ref="BF16:BF23" si="8">P16</f>
        <v>N/A</v>
      </c>
      <c r="BG16" s="49"/>
      <c r="BH16" s="49"/>
      <c r="BI16" s="49"/>
      <c r="BJ16" s="49"/>
      <c r="BK16" s="49"/>
      <c r="BL16" s="50" t="str">
        <f t="shared" ref="BL16:BL23" si="9">V16</f>
        <v>N/A</v>
      </c>
      <c r="BM16" s="49"/>
      <c r="BN16" s="49"/>
      <c r="BO16" s="49"/>
      <c r="BP16" s="49"/>
      <c r="BQ16" s="49"/>
      <c r="BR16" s="50" t="str">
        <f t="shared" ref="BR16:BR23" si="10">AB16</f>
        <v>N/A</v>
      </c>
      <c r="BS16" s="49"/>
      <c r="BT16" s="49"/>
      <c r="BU16" s="49"/>
      <c r="BV16" s="49"/>
      <c r="BW16" s="49"/>
      <c r="BX16" s="50" t="str">
        <f t="shared" ref="BX16:BX23" si="11">AH16</f>
        <v>N/A</v>
      </c>
      <c r="BY16" s="49"/>
      <c r="BZ16" s="49"/>
      <c r="CA16" s="49"/>
      <c r="CB16" s="49"/>
      <c r="CC16" s="49"/>
      <c r="CD16" s="50" t="str">
        <f t="shared" ref="CD16:CD23" si="12">AN16</f>
        <v>N/A</v>
      </c>
      <c r="CE16" s="49"/>
      <c r="CF16" s="49"/>
      <c r="CG16" s="49"/>
      <c r="CH16" s="49"/>
      <c r="CI16" s="49"/>
      <c r="CJ16" s="50" t="str">
        <f t="shared" ref="CJ16:CJ23" si="13">AT16</f>
        <v>N/A</v>
      </c>
      <c r="CK16" s="49"/>
      <c r="CL16" s="49"/>
      <c r="CM16" s="49"/>
      <c r="CN16" s="49"/>
      <c r="CO16" s="49"/>
      <c r="CP16" s="51"/>
      <c r="CQ16" s="50" t="str">
        <f>Lists!$C$2</f>
        <v>Select Response</v>
      </c>
      <c r="CR16" s="50"/>
    </row>
    <row r="17" spans="1:96" ht="34" x14ac:dyDescent="0.2">
      <c r="A17" t="str">
        <f>_xlfn.XLOOKUP(B17,QuestionsDevelopment!F:F,QuestionsDevelopment!B:B)</f>
        <v>Financial</v>
      </c>
      <c r="B17" s="1" t="str">
        <v>Do you have a long-term (10-20-year) financial plan including capital upgrades or replacements?</v>
      </c>
      <c r="C17" s="21"/>
      <c r="D17" s="5"/>
      <c r="E17" s="5"/>
      <c r="F17" s="5"/>
      <c r="G17" s="5"/>
      <c r="H17" s="5"/>
      <c r="I17" s="5"/>
      <c r="J17" s="24" t="str" cm="1">
        <f t="array" ref="J17">IF(ISNUMBER(SEARCH(J$2,_xlfn.XLOOKUP($B17,QuestionsDevelopment!$F:$F,QuestionsDevelopment!$D:$D))),_xlfn.XLOOKUP($B17,QuestionsDevelopment!$F:$F,QuestionsDevelopment!$H:$M),"N/A")</f>
        <v>N/A</v>
      </c>
      <c r="P17" t="str" cm="1">
        <f t="array" ref="P17:U17">IF(ISNUMBER(SEARCH(P$2,_xlfn.XLOOKUP($B17,QuestionsDevelopment!$F:$F,QuestionsDevelopment!$D:$D))),_xlfn.XLOOKUP($B17,QuestionsDevelopment!$F:$F,QuestionsDevelopment!$H:$M),"N/A")</f>
        <v>Select Response</v>
      </c>
      <c r="Q17" t="str">
        <v>Yes</v>
      </c>
      <c r="R17" t="str">
        <v>No</v>
      </c>
      <c r="S17" t="str">
        <v>Unknown</v>
      </c>
      <c r="T17">
        <v>0</v>
      </c>
      <c r="U17">
        <v>0</v>
      </c>
      <c r="V17" t="str" cm="1">
        <f t="array" ref="V17:AA17">IF(ISNUMBER(SEARCH(V$2,_xlfn.XLOOKUP($B17,QuestionsDevelopment!$F:$F,QuestionsDevelopment!$D:$D))),_xlfn.XLOOKUP($B17,QuestionsDevelopment!$F:$F,QuestionsDevelopment!$H:$M),"N/A")</f>
        <v>Select Response</v>
      </c>
      <c r="W17" t="str">
        <v>Yes</v>
      </c>
      <c r="X17" t="str">
        <v>No</v>
      </c>
      <c r="Y17" t="str">
        <v>Unknown</v>
      </c>
      <c r="Z17">
        <v>0</v>
      </c>
      <c r="AA17">
        <v>0</v>
      </c>
      <c r="AB17" t="str" cm="1">
        <f t="array" ref="AB17:AG17">IF(ISNUMBER(SEARCH(AB$2,_xlfn.XLOOKUP($B17,QuestionsDevelopment!$F:$F,QuestionsDevelopment!$D:$D))),_xlfn.XLOOKUP($B17,QuestionsDevelopment!$F:$F,QuestionsDevelopment!$H:$M),"N/A")</f>
        <v>Select Response</v>
      </c>
      <c r="AC17" t="str">
        <v>Yes</v>
      </c>
      <c r="AD17" t="str">
        <v>No</v>
      </c>
      <c r="AE17" t="str">
        <v>Unknown</v>
      </c>
      <c r="AF17">
        <v>0</v>
      </c>
      <c r="AG17">
        <v>0</v>
      </c>
      <c r="AH17" t="str" cm="1">
        <f t="array" ref="AH17:AM17">IF(ISNUMBER(SEARCH(AH$2,_xlfn.XLOOKUP($B17,QuestionsDevelopment!$F:$F,QuestionsDevelopment!$D:$D))),_xlfn.XLOOKUP($B17,QuestionsDevelopment!$F:$F,QuestionsDevelopment!$H:$M),"N/A")</f>
        <v>Select Response</v>
      </c>
      <c r="AI17" t="str">
        <v>Yes</v>
      </c>
      <c r="AJ17" t="str">
        <v>No</v>
      </c>
      <c r="AK17" t="str">
        <v>Unknown</v>
      </c>
      <c r="AL17">
        <v>0</v>
      </c>
      <c r="AM17">
        <v>0</v>
      </c>
      <c r="AN17" t="str" cm="1">
        <f t="array" ref="AN17:AS17">IF(ISNUMBER(SEARCH(AN$2,_xlfn.XLOOKUP($B17,QuestionsDevelopment!$F:$F,QuestionsDevelopment!$D:$D))),_xlfn.XLOOKUP($B17,QuestionsDevelopment!$F:$F,QuestionsDevelopment!$H:$M),"N/A")</f>
        <v>Select Response</v>
      </c>
      <c r="AO17" t="str">
        <v>Yes</v>
      </c>
      <c r="AP17" t="str">
        <v>No</v>
      </c>
      <c r="AQ17" t="str">
        <v>Unknown</v>
      </c>
      <c r="AR17">
        <v>0</v>
      </c>
      <c r="AS17">
        <v>0</v>
      </c>
      <c r="AT17" t="str" cm="1">
        <f t="array" ref="AT17:AY17">IF(ISNUMBER(SEARCH(AT$2,_xlfn.XLOOKUP($B17,QuestionsDevelopment!$F:$F,QuestionsDevelopment!$D:$D))),_xlfn.XLOOKUP($B17,QuestionsDevelopment!$F:$F,QuestionsDevelopment!$H:$M),"N/A")</f>
        <v>Select Response</v>
      </c>
      <c r="AU17" t="str">
        <v>Yes</v>
      </c>
      <c r="AV17" t="str">
        <v>No</v>
      </c>
      <c r="AW17" t="str">
        <v>Unknown</v>
      </c>
      <c r="AX17">
        <v>0</v>
      </c>
      <c r="AY17">
        <v>0</v>
      </c>
      <c r="AZ17" s="48" t="str">
        <f t="shared" si="7"/>
        <v>N/A</v>
      </c>
      <c r="BA17" s="49"/>
      <c r="BB17" s="49"/>
      <c r="BC17" s="49"/>
      <c r="BD17" s="49"/>
      <c r="BE17" s="49"/>
      <c r="BF17" s="50" t="str">
        <f t="shared" si="8"/>
        <v>Select Response</v>
      </c>
      <c r="BG17" s="49"/>
      <c r="BH17" s="49"/>
      <c r="BI17" s="49"/>
      <c r="BJ17" s="49"/>
      <c r="BK17" s="49"/>
      <c r="BL17" s="50" t="str">
        <f t="shared" si="9"/>
        <v>Select Response</v>
      </c>
      <c r="BM17" s="49"/>
      <c r="BN17" s="49"/>
      <c r="BO17" s="49"/>
      <c r="BP17" s="49"/>
      <c r="BQ17" s="49"/>
      <c r="BR17" s="50" t="str">
        <f t="shared" si="10"/>
        <v>Select Response</v>
      </c>
      <c r="BS17" s="49"/>
      <c r="BT17" s="49"/>
      <c r="BU17" s="49"/>
      <c r="BV17" s="49"/>
      <c r="BW17" s="49"/>
      <c r="BX17" s="50" t="str">
        <f t="shared" si="11"/>
        <v>Select Response</v>
      </c>
      <c r="BY17" s="49"/>
      <c r="BZ17" s="49"/>
      <c r="CA17" s="49"/>
      <c r="CB17" s="49"/>
      <c r="CC17" s="49"/>
      <c r="CD17" s="50" t="str">
        <f t="shared" si="12"/>
        <v>Select Response</v>
      </c>
      <c r="CE17" s="49"/>
      <c r="CF17" s="49"/>
      <c r="CG17" s="49"/>
      <c r="CH17" s="49"/>
      <c r="CI17" s="49"/>
      <c r="CJ17" s="50" t="str">
        <f t="shared" si="13"/>
        <v>Select Response</v>
      </c>
      <c r="CK17" s="49"/>
      <c r="CL17" s="49"/>
      <c r="CM17" s="49"/>
      <c r="CN17" s="49"/>
      <c r="CO17" s="49"/>
      <c r="CP17" s="51"/>
      <c r="CQ17" s="50" t="str">
        <f>Lists!$C$2</f>
        <v>Select Response</v>
      </c>
      <c r="CR17" s="50"/>
    </row>
    <row r="18" spans="1:96" ht="34" x14ac:dyDescent="0.2">
      <c r="A18" t="str">
        <f>_xlfn.XLOOKUP(B18,QuestionsDevelopment!F:F,QuestionsDevelopment!B:B)</f>
        <v>Financial</v>
      </c>
      <c r="B18" s="1" t="str">
        <v>Is the age and condition of the major system assets tracked?</v>
      </c>
      <c r="C18" s="21"/>
      <c r="D18" s="5"/>
      <c r="E18" s="5"/>
      <c r="F18" s="5"/>
      <c r="G18" s="5"/>
      <c r="H18" s="5"/>
      <c r="I18" s="5"/>
      <c r="J18" s="24" t="str" cm="1">
        <f t="array" ref="J18">IF(ISNUMBER(SEARCH(J$2,_xlfn.XLOOKUP($B18,QuestionsDevelopment!$F:$F,QuestionsDevelopment!$D:$D))),_xlfn.XLOOKUP($B18,QuestionsDevelopment!$F:$F,QuestionsDevelopment!$H:$M),"N/A")</f>
        <v>N/A</v>
      </c>
      <c r="P18" t="str" cm="1">
        <f t="array" ref="P18:U18">IF(ISNUMBER(SEARCH(P$2,_xlfn.XLOOKUP($B18,QuestionsDevelopment!$F:$F,QuestionsDevelopment!$D:$D))),_xlfn.XLOOKUP($B18,QuestionsDevelopment!$F:$F,QuestionsDevelopment!$H:$M),"N/A")</f>
        <v>Select Response</v>
      </c>
      <c r="Q18" t="str">
        <v>Yes</v>
      </c>
      <c r="R18" t="str">
        <v>No</v>
      </c>
      <c r="S18" t="str">
        <v>Unknown</v>
      </c>
      <c r="T18">
        <v>0</v>
      </c>
      <c r="U18">
        <v>0</v>
      </c>
      <c r="V18" t="str" cm="1">
        <f t="array" ref="V18:AA18">IF(ISNUMBER(SEARCH(V$2,_xlfn.XLOOKUP($B18,QuestionsDevelopment!$F:$F,QuestionsDevelopment!$D:$D))),_xlfn.XLOOKUP($B18,QuestionsDevelopment!$F:$F,QuestionsDevelopment!$H:$M),"N/A")</f>
        <v>Select Response</v>
      </c>
      <c r="W18" t="str">
        <v>Yes</v>
      </c>
      <c r="X18" t="str">
        <v>No</v>
      </c>
      <c r="Y18" t="str">
        <v>Unknown</v>
      </c>
      <c r="Z18">
        <v>0</v>
      </c>
      <c r="AA18">
        <v>0</v>
      </c>
      <c r="AB18" t="str" cm="1">
        <f t="array" ref="AB18:AG18">IF(ISNUMBER(SEARCH(AB$2,_xlfn.XLOOKUP($B18,QuestionsDevelopment!$F:$F,QuestionsDevelopment!$D:$D))),_xlfn.XLOOKUP($B18,QuestionsDevelopment!$F:$F,QuestionsDevelopment!$H:$M),"N/A")</f>
        <v>Select Response</v>
      </c>
      <c r="AC18" t="str">
        <v>Yes</v>
      </c>
      <c r="AD18" t="str">
        <v>No</v>
      </c>
      <c r="AE18" t="str">
        <v>Unknown</v>
      </c>
      <c r="AF18">
        <v>0</v>
      </c>
      <c r="AG18">
        <v>0</v>
      </c>
      <c r="AH18" t="str" cm="1">
        <f t="array" ref="AH18:AM18">IF(ISNUMBER(SEARCH(AH$2,_xlfn.XLOOKUP($B18,QuestionsDevelopment!$F:$F,QuestionsDevelopment!$D:$D))),_xlfn.XLOOKUP($B18,QuestionsDevelopment!$F:$F,QuestionsDevelopment!$H:$M),"N/A")</f>
        <v>Select Response</v>
      </c>
      <c r="AI18" t="str">
        <v>Yes</v>
      </c>
      <c r="AJ18" t="str">
        <v>No</v>
      </c>
      <c r="AK18" t="str">
        <v>Unknown</v>
      </c>
      <c r="AL18">
        <v>0</v>
      </c>
      <c r="AM18">
        <v>0</v>
      </c>
      <c r="AN18" t="str" cm="1">
        <f t="array" ref="AN18:AS18">IF(ISNUMBER(SEARCH(AN$2,_xlfn.XLOOKUP($B18,QuestionsDevelopment!$F:$F,QuestionsDevelopment!$D:$D))),_xlfn.XLOOKUP($B18,QuestionsDevelopment!$F:$F,QuestionsDevelopment!$H:$M),"N/A")</f>
        <v>Select Response</v>
      </c>
      <c r="AO18" t="str">
        <v>Yes</v>
      </c>
      <c r="AP18" t="str">
        <v>No</v>
      </c>
      <c r="AQ18" t="str">
        <v>Unknown</v>
      </c>
      <c r="AR18">
        <v>0</v>
      </c>
      <c r="AS18">
        <v>0</v>
      </c>
      <c r="AT18" t="str" cm="1">
        <f t="array" ref="AT18:AY18">IF(ISNUMBER(SEARCH(AT$2,_xlfn.XLOOKUP($B18,QuestionsDevelopment!$F:$F,QuestionsDevelopment!$D:$D))),_xlfn.XLOOKUP($B18,QuestionsDevelopment!$F:$F,QuestionsDevelopment!$H:$M),"N/A")</f>
        <v>Select Response</v>
      </c>
      <c r="AU18" t="str">
        <v>Yes</v>
      </c>
      <c r="AV18" t="str">
        <v>No</v>
      </c>
      <c r="AW18" t="str">
        <v>Unknown</v>
      </c>
      <c r="AX18">
        <v>0</v>
      </c>
      <c r="AY18">
        <v>0</v>
      </c>
      <c r="AZ18" s="48" t="str">
        <f t="shared" si="7"/>
        <v>N/A</v>
      </c>
      <c r="BA18" s="49"/>
      <c r="BB18" s="49"/>
      <c r="BC18" s="49"/>
      <c r="BD18" s="49"/>
      <c r="BE18" s="49"/>
      <c r="BF18" s="50" t="str">
        <f t="shared" si="8"/>
        <v>Select Response</v>
      </c>
      <c r="BG18" s="49"/>
      <c r="BH18" s="49"/>
      <c r="BI18" s="49"/>
      <c r="BJ18" s="49"/>
      <c r="BK18" s="49"/>
      <c r="BL18" s="50" t="str">
        <f t="shared" si="9"/>
        <v>Select Response</v>
      </c>
      <c r="BM18" s="49"/>
      <c r="BN18" s="49"/>
      <c r="BO18" s="49"/>
      <c r="BP18" s="49"/>
      <c r="BQ18" s="49"/>
      <c r="BR18" s="50" t="str">
        <f t="shared" si="10"/>
        <v>Select Response</v>
      </c>
      <c r="BS18" s="49"/>
      <c r="BT18" s="49"/>
      <c r="BU18" s="49"/>
      <c r="BV18" s="49"/>
      <c r="BW18" s="49"/>
      <c r="BX18" s="50" t="str">
        <f t="shared" si="11"/>
        <v>Select Response</v>
      </c>
      <c r="BY18" s="49"/>
      <c r="BZ18" s="49"/>
      <c r="CA18" s="49"/>
      <c r="CB18" s="49"/>
      <c r="CC18" s="49"/>
      <c r="CD18" s="50" t="str">
        <f t="shared" si="12"/>
        <v>Select Response</v>
      </c>
      <c r="CE18" s="49"/>
      <c r="CF18" s="49"/>
      <c r="CG18" s="49"/>
      <c r="CH18" s="49"/>
      <c r="CI18" s="49"/>
      <c r="CJ18" s="50" t="str">
        <f t="shared" si="13"/>
        <v>Select Response</v>
      </c>
      <c r="CK18" s="49"/>
      <c r="CL18" s="49"/>
      <c r="CM18" s="49"/>
      <c r="CN18" s="49"/>
      <c r="CO18" s="49"/>
      <c r="CP18" s="51"/>
      <c r="CQ18" s="50" t="str">
        <f>Lists!$C$2</f>
        <v>Select Response</v>
      </c>
      <c r="CR18" s="50"/>
    </row>
    <row r="19" spans="1:96" ht="34" x14ac:dyDescent="0.2">
      <c r="A19" t="str">
        <f>_xlfn.XLOOKUP(B19,QuestionsDevelopment!F:F,QuestionsDevelopment!B:B)</f>
        <v>Financial</v>
      </c>
      <c r="B19" s="1" t="str">
        <v>Do utility revenues cover capital upgrade and future renewal costs?</v>
      </c>
      <c r="C19" s="21"/>
      <c r="D19" s="5"/>
      <c r="E19" s="5"/>
      <c r="F19" s="5"/>
      <c r="G19" s="5"/>
      <c r="H19" s="5"/>
      <c r="I19" s="5"/>
      <c r="J19" s="24" t="str" cm="1">
        <f t="array" ref="J19">IF(ISNUMBER(SEARCH(J$2,_xlfn.XLOOKUP($B19,QuestionsDevelopment!$F:$F,QuestionsDevelopment!$D:$D))),_xlfn.XLOOKUP($B19,QuestionsDevelopment!$F:$F,QuestionsDevelopment!$H:$M),"N/A")</f>
        <v>N/A</v>
      </c>
      <c r="P19" t="str" cm="1">
        <f t="array" ref="P19:U19">IF(ISNUMBER(SEARCH(P$2,_xlfn.XLOOKUP($B19,QuestionsDevelopment!$F:$F,QuestionsDevelopment!$D:$D))),_xlfn.XLOOKUP($B19,QuestionsDevelopment!$F:$F,QuestionsDevelopment!$H:$M),"N/A")</f>
        <v>Select Response</v>
      </c>
      <c r="Q19" t="str">
        <v>Yes</v>
      </c>
      <c r="R19" t="str">
        <v>No</v>
      </c>
      <c r="S19" t="str">
        <v>Unknown</v>
      </c>
      <c r="T19">
        <v>0</v>
      </c>
      <c r="U19">
        <v>0</v>
      </c>
      <c r="V19" t="str" cm="1">
        <f t="array" ref="V19:AA19">IF(ISNUMBER(SEARCH(V$2,_xlfn.XLOOKUP($B19,QuestionsDevelopment!$F:$F,QuestionsDevelopment!$D:$D))),_xlfn.XLOOKUP($B19,QuestionsDevelopment!$F:$F,QuestionsDevelopment!$H:$M),"N/A")</f>
        <v>Select Response</v>
      </c>
      <c r="W19" t="str">
        <v>Yes</v>
      </c>
      <c r="X19" t="str">
        <v>No</v>
      </c>
      <c r="Y19" t="str">
        <v>Unknown</v>
      </c>
      <c r="Z19">
        <v>0</v>
      </c>
      <c r="AA19">
        <v>0</v>
      </c>
      <c r="AB19" t="str" cm="1">
        <f t="array" ref="AB19:AG19">IF(ISNUMBER(SEARCH(AB$2,_xlfn.XLOOKUP($B19,QuestionsDevelopment!$F:$F,QuestionsDevelopment!$D:$D))),_xlfn.XLOOKUP($B19,QuestionsDevelopment!$F:$F,QuestionsDevelopment!$H:$M),"N/A")</f>
        <v>Select Response</v>
      </c>
      <c r="AC19" t="str">
        <v>Yes</v>
      </c>
      <c r="AD19" t="str">
        <v>No</v>
      </c>
      <c r="AE19" t="str">
        <v>Unknown</v>
      </c>
      <c r="AF19">
        <v>0</v>
      </c>
      <c r="AG19">
        <v>0</v>
      </c>
      <c r="AH19" t="str" cm="1">
        <f t="array" ref="AH19:AM19">IF(ISNUMBER(SEARCH(AH$2,_xlfn.XLOOKUP($B19,QuestionsDevelopment!$F:$F,QuestionsDevelopment!$D:$D))),_xlfn.XLOOKUP($B19,QuestionsDevelopment!$F:$F,QuestionsDevelopment!$H:$M),"N/A")</f>
        <v>Select Response</v>
      </c>
      <c r="AI19" t="str">
        <v>Yes</v>
      </c>
      <c r="AJ19" t="str">
        <v>No</v>
      </c>
      <c r="AK19" t="str">
        <v>Unknown</v>
      </c>
      <c r="AL19">
        <v>0</v>
      </c>
      <c r="AM19">
        <v>0</v>
      </c>
      <c r="AN19" t="str" cm="1">
        <f t="array" ref="AN19:AS19">IF(ISNUMBER(SEARCH(AN$2,_xlfn.XLOOKUP($B19,QuestionsDevelopment!$F:$F,QuestionsDevelopment!$D:$D))),_xlfn.XLOOKUP($B19,QuestionsDevelopment!$F:$F,QuestionsDevelopment!$H:$M),"N/A")</f>
        <v>Select Response</v>
      </c>
      <c r="AO19" t="str">
        <v>Yes</v>
      </c>
      <c r="AP19" t="str">
        <v>No</v>
      </c>
      <c r="AQ19" t="str">
        <v>Unknown</v>
      </c>
      <c r="AR19">
        <v>0</v>
      </c>
      <c r="AS19">
        <v>0</v>
      </c>
      <c r="AT19" t="str" cm="1">
        <f t="array" ref="AT19:AY19">IF(ISNUMBER(SEARCH(AT$2,_xlfn.XLOOKUP($B19,QuestionsDevelopment!$F:$F,QuestionsDevelopment!$D:$D))),_xlfn.XLOOKUP($B19,QuestionsDevelopment!$F:$F,QuestionsDevelopment!$H:$M),"N/A")</f>
        <v>Select Response</v>
      </c>
      <c r="AU19" t="str">
        <v>Yes</v>
      </c>
      <c r="AV19" t="str">
        <v>No</v>
      </c>
      <c r="AW19" t="str">
        <v>Unknown</v>
      </c>
      <c r="AX19">
        <v>0</v>
      </c>
      <c r="AY19">
        <v>0</v>
      </c>
      <c r="AZ19" s="48" t="str">
        <f t="shared" si="7"/>
        <v>N/A</v>
      </c>
      <c r="BA19" s="49"/>
      <c r="BB19" s="49"/>
      <c r="BC19" s="49"/>
      <c r="BD19" s="49"/>
      <c r="BE19" s="49"/>
      <c r="BF19" s="50" t="str">
        <f t="shared" si="8"/>
        <v>Select Response</v>
      </c>
      <c r="BG19" s="49"/>
      <c r="BH19" s="49"/>
      <c r="BI19" s="49"/>
      <c r="BJ19" s="49"/>
      <c r="BK19" s="49"/>
      <c r="BL19" s="50" t="str">
        <f t="shared" si="9"/>
        <v>Select Response</v>
      </c>
      <c r="BM19" s="49"/>
      <c r="BN19" s="49"/>
      <c r="BO19" s="49"/>
      <c r="BP19" s="49"/>
      <c r="BQ19" s="49"/>
      <c r="BR19" s="50" t="str">
        <f t="shared" si="10"/>
        <v>Select Response</v>
      </c>
      <c r="BS19" s="49"/>
      <c r="BT19" s="49"/>
      <c r="BU19" s="49"/>
      <c r="BV19" s="49"/>
      <c r="BW19" s="49"/>
      <c r="BX19" s="50" t="str">
        <f t="shared" si="11"/>
        <v>Select Response</v>
      </c>
      <c r="BY19" s="49"/>
      <c r="BZ19" s="49"/>
      <c r="CA19" s="49"/>
      <c r="CB19" s="49"/>
      <c r="CC19" s="49"/>
      <c r="CD19" s="50" t="str">
        <f t="shared" si="12"/>
        <v>Select Response</v>
      </c>
      <c r="CE19" s="49"/>
      <c r="CF19" s="49"/>
      <c r="CG19" s="49"/>
      <c r="CH19" s="49"/>
      <c r="CI19" s="49"/>
      <c r="CJ19" s="50" t="str">
        <f t="shared" si="13"/>
        <v>Select Response</v>
      </c>
      <c r="CK19" s="49"/>
      <c r="CL19" s="49"/>
      <c r="CM19" s="49"/>
      <c r="CN19" s="49"/>
      <c r="CO19" s="49"/>
      <c r="CP19" s="51"/>
      <c r="CQ19" s="50" t="str">
        <f>Lists!$C$2</f>
        <v>Select Response</v>
      </c>
      <c r="CR19" s="50"/>
    </row>
    <row r="20" spans="1:96" ht="34" x14ac:dyDescent="0.2">
      <c r="A20" t="str">
        <f>_xlfn.XLOOKUP(B20,QuestionsDevelopment!F:F,QuestionsDevelopment!B:B)</f>
        <v>Financial/Strategic</v>
      </c>
      <c r="B20" s="1" t="str">
        <v>Do your utility rates &amp; taxes cover the full cost of water services?</v>
      </c>
      <c r="C20" s="21"/>
      <c r="D20" s="5"/>
      <c r="E20" s="5"/>
      <c r="F20" s="5"/>
      <c r="G20" s="5"/>
      <c r="H20" s="5"/>
      <c r="I20" s="5"/>
      <c r="J20" s="24" t="str" cm="1">
        <f t="array" ref="J20">IF(ISNUMBER(SEARCH(J$2,_xlfn.XLOOKUP($B20,QuestionsDevelopment!$F:$F,QuestionsDevelopment!$D:$D))),_xlfn.XLOOKUP($B20,QuestionsDevelopment!$F:$F,QuestionsDevelopment!$H:$M),"N/A")</f>
        <v>N/A</v>
      </c>
      <c r="P20" t="str" cm="1">
        <f t="array" ref="P20:U20">IF(ISNUMBER(SEARCH(P$2,_xlfn.XLOOKUP($B20,QuestionsDevelopment!$F:$F,QuestionsDevelopment!$D:$D))),_xlfn.XLOOKUP($B20,QuestionsDevelopment!$F:$F,QuestionsDevelopment!$H:$M),"N/A")</f>
        <v>Select Response</v>
      </c>
      <c r="Q20" t="str">
        <v>Yes</v>
      </c>
      <c r="R20" t="str">
        <v>No</v>
      </c>
      <c r="S20" t="str">
        <v>Unknown</v>
      </c>
      <c r="T20">
        <v>0</v>
      </c>
      <c r="U20">
        <v>0</v>
      </c>
      <c r="V20" t="str" cm="1">
        <f t="array" ref="V20:AA20">IF(ISNUMBER(SEARCH(V$2,_xlfn.XLOOKUP($B20,QuestionsDevelopment!$F:$F,QuestionsDevelopment!$D:$D))),_xlfn.XLOOKUP($B20,QuestionsDevelopment!$F:$F,QuestionsDevelopment!$H:$M),"N/A")</f>
        <v>Select Response</v>
      </c>
      <c r="W20" t="str">
        <v>Yes</v>
      </c>
      <c r="X20" t="str">
        <v>No</v>
      </c>
      <c r="Y20" t="str">
        <v>Unknown</v>
      </c>
      <c r="Z20">
        <v>0</v>
      </c>
      <c r="AA20">
        <v>0</v>
      </c>
      <c r="AB20" t="str" cm="1">
        <f t="array" ref="AB20:AG20">IF(ISNUMBER(SEARCH(AB$2,_xlfn.XLOOKUP($B20,QuestionsDevelopment!$F:$F,QuestionsDevelopment!$D:$D))),_xlfn.XLOOKUP($B20,QuestionsDevelopment!$F:$F,QuestionsDevelopment!$H:$M),"N/A")</f>
        <v>Select Response</v>
      </c>
      <c r="AC20" t="str">
        <v>Yes</v>
      </c>
      <c r="AD20" t="str">
        <v>No</v>
      </c>
      <c r="AE20" t="str">
        <v>Unknown</v>
      </c>
      <c r="AF20">
        <v>0</v>
      </c>
      <c r="AG20">
        <v>0</v>
      </c>
      <c r="AH20" t="str" cm="1">
        <f t="array" ref="AH20:AM20">IF(ISNUMBER(SEARCH(AH$2,_xlfn.XLOOKUP($B20,QuestionsDevelopment!$F:$F,QuestionsDevelopment!$D:$D))),_xlfn.XLOOKUP($B20,QuestionsDevelopment!$F:$F,QuestionsDevelopment!$H:$M),"N/A")</f>
        <v>Select Response</v>
      </c>
      <c r="AI20" t="str">
        <v>Yes</v>
      </c>
      <c r="AJ20" t="str">
        <v>No</v>
      </c>
      <c r="AK20" t="str">
        <v>Unknown</v>
      </c>
      <c r="AL20">
        <v>0</v>
      </c>
      <c r="AM20">
        <v>0</v>
      </c>
      <c r="AN20" t="str" cm="1">
        <f t="array" ref="AN20:AS20">IF(ISNUMBER(SEARCH(AN$2,_xlfn.XLOOKUP($B20,QuestionsDevelopment!$F:$F,QuestionsDevelopment!$D:$D))),_xlfn.XLOOKUP($B20,QuestionsDevelopment!$F:$F,QuestionsDevelopment!$H:$M),"N/A")</f>
        <v>Select Response</v>
      </c>
      <c r="AO20" t="str">
        <v>Yes</v>
      </c>
      <c r="AP20" t="str">
        <v>No</v>
      </c>
      <c r="AQ20" t="str">
        <v>Unknown</v>
      </c>
      <c r="AR20">
        <v>0</v>
      </c>
      <c r="AS20">
        <v>0</v>
      </c>
      <c r="AT20" t="str" cm="1">
        <f t="array" ref="AT20:AY20">IF(ISNUMBER(SEARCH(AT$2,_xlfn.XLOOKUP($B20,QuestionsDevelopment!$F:$F,QuestionsDevelopment!$D:$D))),_xlfn.XLOOKUP($B20,QuestionsDevelopment!$F:$F,QuestionsDevelopment!$H:$M),"N/A")</f>
        <v>Select Response</v>
      </c>
      <c r="AU20" t="str">
        <v>Yes</v>
      </c>
      <c r="AV20" t="str">
        <v>No</v>
      </c>
      <c r="AW20" t="str">
        <v>Unknown</v>
      </c>
      <c r="AX20">
        <v>0</v>
      </c>
      <c r="AY20">
        <v>0</v>
      </c>
      <c r="AZ20" s="48" t="str">
        <f t="shared" si="7"/>
        <v>N/A</v>
      </c>
      <c r="BA20" s="49"/>
      <c r="BB20" s="49"/>
      <c r="BC20" s="49"/>
      <c r="BD20" s="49"/>
      <c r="BE20" s="49"/>
      <c r="BF20" s="50" t="str">
        <f t="shared" si="8"/>
        <v>Select Response</v>
      </c>
      <c r="BG20" s="49"/>
      <c r="BH20" s="49"/>
      <c r="BI20" s="49"/>
      <c r="BJ20" s="49"/>
      <c r="BK20" s="49"/>
      <c r="BL20" s="50" t="str">
        <f t="shared" si="9"/>
        <v>Select Response</v>
      </c>
      <c r="BM20" s="49"/>
      <c r="BN20" s="49"/>
      <c r="BO20" s="49"/>
      <c r="BP20" s="49"/>
      <c r="BQ20" s="49"/>
      <c r="BR20" s="50" t="str">
        <f t="shared" si="10"/>
        <v>Select Response</v>
      </c>
      <c r="BS20" s="49"/>
      <c r="BT20" s="49"/>
      <c r="BU20" s="49"/>
      <c r="BV20" s="49"/>
      <c r="BW20" s="49"/>
      <c r="BX20" s="50" t="str">
        <f t="shared" si="11"/>
        <v>Select Response</v>
      </c>
      <c r="BY20" s="49"/>
      <c r="BZ20" s="49"/>
      <c r="CA20" s="49"/>
      <c r="CB20" s="49"/>
      <c r="CC20" s="49"/>
      <c r="CD20" s="50" t="str">
        <f t="shared" si="12"/>
        <v>Select Response</v>
      </c>
      <c r="CE20" s="49"/>
      <c r="CF20" s="49"/>
      <c r="CG20" s="49"/>
      <c r="CH20" s="49"/>
      <c r="CI20" s="49"/>
      <c r="CJ20" s="50" t="str">
        <f t="shared" si="13"/>
        <v>Select Response</v>
      </c>
      <c r="CK20" s="49"/>
      <c r="CL20" s="49"/>
      <c r="CM20" s="49"/>
      <c r="CN20" s="49"/>
      <c r="CO20" s="49"/>
      <c r="CP20" s="51"/>
      <c r="CQ20" s="50" t="str">
        <f>Lists!$C$2</f>
        <v>Select Response</v>
      </c>
      <c r="CR20" s="50"/>
    </row>
    <row r="21" spans="1:96" ht="17" x14ac:dyDescent="0.2">
      <c r="A21" t="str">
        <f>_xlfn.XLOOKUP(B21,QuestionsDevelopment!F:F,QuestionsDevelopment!B:B)</f>
        <v>Financial/Strategic</v>
      </c>
      <c r="B21" s="1" t="str">
        <v>Do you have a current development cost charge bylaw?</v>
      </c>
      <c r="C21" s="21"/>
      <c r="D21" s="5"/>
      <c r="E21" s="5"/>
      <c r="F21" s="5"/>
      <c r="G21" s="5"/>
      <c r="H21" s="5"/>
      <c r="I21" s="5"/>
      <c r="J21" s="24" t="str" cm="1">
        <f t="array" ref="J21">IF(ISNUMBER(SEARCH(J$2,_xlfn.XLOOKUP($B21,QuestionsDevelopment!$F:$F,QuestionsDevelopment!$D:$D))),_xlfn.XLOOKUP($B21,QuestionsDevelopment!$F:$F,QuestionsDevelopment!$H:$M),"N/A")</f>
        <v>N/A</v>
      </c>
      <c r="P21" t="str" cm="1">
        <f t="array" ref="P21">IF(ISNUMBER(SEARCH(P$2,_xlfn.XLOOKUP($B21,QuestionsDevelopment!$F:$F,QuestionsDevelopment!$D:$D))),_xlfn.XLOOKUP($B21,QuestionsDevelopment!$F:$F,QuestionsDevelopment!$H:$M),"N/A")</f>
        <v>N/A</v>
      </c>
      <c r="V21" t="str" cm="1">
        <f t="array" ref="V21">IF(ISNUMBER(SEARCH(V$2,_xlfn.XLOOKUP($B21,QuestionsDevelopment!$F:$F,QuestionsDevelopment!$D:$D))),_xlfn.XLOOKUP($B21,QuestionsDevelopment!$F:$F,QuestionsDevelopment!$H:$M),"N/A")</f>
        <v>N/A</v>
      </c>
      <c r="AB21" t="str" cm="1">
        <f t="array" ref="AB21">IF(ISNUMBER(SEARCH(AB$2,_xlfn.XLOOKUP($B21,QuestionsDevelopment!$F:$F,QuestionsDevelopment!$D:$D))),_xlfn.XLOOKUP($B21,QuestionsDevelopment!$F:$F,QuestionsDevelopment!$H:$M),"N/A")</f>
        <v>N/A</v>
      </c>
      <c r="AH21" t="str" cm="1">
        <f t="array" ref="AH21">IF(ISNUMBER(SEARCH(AH$2,_xlfn.XLOOKUP($B21,QuestionsDevelopment!$F:$F,QuestionsDevelopment!$D:$D))),_xlfn.XLOOKUP($B21,QuestionsDevelopment!$F:$F,QuestionsDevelopment!$H:$M),"N/A")</f>
        <v>N/A</v>
      </c>
      <c r="AN21" t="str" cm="1">
        <f t="array" ref="AN21">IF(ISNUMBER(SEARCH(AN$2,_xlfn.XLOOKUP($B21,QuestionsDevelopment!$F:$F,QuestionsDevelopment!$D:$D))),_xlfn.XLOOKUP($B21,QuestionsDevelopment!$F:$F,QuestionsDevelopment!$H:$M),"N/A")</f>
        <v>N/A</v>
      </c>
      <c r="AT21" t="str" cm="1">
        <f t="array" ref="AT21">IF(ISNUMBER(SEARCH(AT$2,_xlfn.XLOOKUP($B21,QuestionsDevelopment!$F:$F,QuestionsDevelopment!$D:$D))),_xlfn.XLOOKUP($B21,QuestionsDevelopment!$F:$F,QuestionsDevelopment!$H:$M),"N/A")</f>
        <v>N/A</v>
      </c>
      <c r="AZ21" s="48" t="str">
        <f t="shared" si="7"/>
        <v>N/A</v>
      </c>
      <c r="BA21" s="49"/>
      <c r="BB21" s="49"/>
      <c r="BC21" s="49"/>
      <c r="BD21" s="49"/>
      <c r="BE21" s="49"/>
      <c r="BF21" s="50" t="str">
        <f t="shared" si="8"/>
        <v>N/A</v>
      </c>
      <c r="BG21" s="49"/>
      <c r="BH21" s="49"/>
      <c r="BI21" s="49"/>
      <c r="BJ21" s="49"/>
      <c r="BK21" s="49"/>
      <c r="BL21" s="50" t="str">
        <f t="shared" si="9"/>
        <v>N/A</v>
      </c>
      <c r="BM21" s="49"/>
      <c r="BN21" s="49"/>
      <c r="BO21" s="49"/>
      <c r="BP21" s="49"/>
      <c r="BQ21" s="49"/>
      <c r="BR21" s="50" t="str">
        <f t="shared" si="10"/>
        <v>N/A</v>
      </c>
      <c r="BS21" s="49"/>
      <c r="BT21" s="49"/>
      <c r="BU21" s="49"/>
      <c r="BV21" s="49"/>
      <c r="BW21" s="49"/>
      <c r="BX21" s="50" t="str">
        <f t="shared" si="11"/>
        <v>N/A</v>
      </c>
      <c r="BY21" s="49"/>
      <c r="BZ21" s="49"/>
      <c r="CA21" s="49"/>
      <c r="CB21" s="49"/>
      <c r="CC21" s="49"/>
      <c r="CD21" s="50" t="str">
        <f t="shared" si="12"/>
        <v>N/A</v>
      </c>
      <c r="CE21" s="49"/>
      <c r="CF21" s="49"/>
      <c r="CG21" s="49"/>
      <c r="CH21" s="49"/>
      <c r="CI21" s="49"/>
      <c r="CJ21" s="50" t="str">
        <f t="shared" si="13"/>
        <v>N/A</v>
      </c>
      <c r="CK21" s="49"/>
      <c r="CL21" s="49"/>
      <c r="CM21" s="49"/>
      <c r="CN21" s="49"/>
      <c r="CO21" s="49"/>
      <c r="CP21" s="51"/>
      <c r="CQ21" s="50" t="str">
        <f>Lists!$C$2</f>
        <v>Select Response</v>
      </c>
      <c r="CR21" s="50"/>
    </row>
    <row r="22" spans="1:96" ht="34" x14ac:dyDescent="0.2">
      <c r="A22" t="str">
        <f>_xlfn.XLOOKUP(B22,QuestionsDevelopment!F:F,QuestionsDevelopment!B:B)</f>
        <v>Financial</v>
      </c>
      <c r="B22" s="1" t="str">
        <v>Are there financial contingency provisions for unplanned costs? (i.e., major asset failure or emergency)</v>
      </c>
      <c r="C22" s="21"/>
      <c r="D22" s="5"/>
      <c r="E22" s="5"/>
      <c r="F22" s="5"/>
      <c r="G22" s="5"/>
      <c r="H22" s="5"/>
      <c r="I22" s="5"/>
      <c r="J22" s="24" t="str" cm="1">
        <f t="array" ref="J22">IF(ISNUMBER(SEARCH(J$2,_xlfn.XLOOKUP($B22,QuestionsDevelopment!$F:$F,QuestionsDevelopment!$D:$D))),_xlfn.XLOOKUP($B22,QuestionsDevelopment!$F:$F,QuestionsDevelopment!$H:$M),"N/A")</f>
        <v>N/A</v>
      </c>
      <c r="P22" t="str" cm="1">
        <f t="array" ref="P22:U22">IF(ISNUMBER(SEARCH(P$2,_xlfn.XLOOKUP($B22,QuestionsDevelopment!$F:$F,QuestionsDevelopment!$D:$D))),_xlfn.XLOOKUP($B22,QuestionsDevelopment!$F:$F,QuestionsDevelopment!$H:$M),"N/A")</f>
        <v>Select Response</v>
      </c>
      <c r="Q22" t="str">
        <v>Yes</v>
      </c>
      <c r="R22" t="str">
        <v>No</v>
      </c>
      <c r="S22" t="str">
        <v>Unknown</v>
      </c>
      <c r="T22">
        <v>0</v>
      </c>
      <c r="U22">
        <v>0</v>
      </c>
      <c r="V22" t="str" cm="1">
        <f t="array" ref="V22:AA22">IF(ISNUMBER(SEARCH(V$2,_xlfn.XLOOKUP($B22,QuestionsDevelopment!$F:$F,QuestionsDevelopment!$D:$D))),_xlfn.XLOOKUP($B22,QuestionsDevelopment!$F:$F,QuestionsDevelopment!$H:$M),"N/A")</f>
        <v>Select Response</v>
      </c>
      <c r="W22" t="str">
        <v>Yes</v>
      </c>
      <c r="X22" t="str">
        <v>No</v>
      </c>
      <c r="Y22" t="str">
        <v>Unknown</v>
      </c>
      <c r="Z22">
        <v>0</v>
      </c>
      <c r="AA22">
        <v>0</v>
      </c>
      <c r="AB22" t="str" cm="1">
        <f t="array" ref="AB22:AG22">IF(ISNUMBER(SEARCH(AB$2,_xlfn.XLOOKUP($B22,QuestionsDevelopment!$F:$F,QuestionsDevelopment!$D:$D))),_xlfn.XLOOKUP($B22,QuestionsDevelopment!$F:$F,QuestionsDevelopment!$H:$M),"N/A")</f>
        <v>Select Response</v>
      </c>
      <c r="AC22" t="str">
        <v>Yes</v>
      </c>
      <c r="AD22" t="str">
        <v>No</v>
      </c>
      <c r="AE22" t="str">
        <v>Unknown</v>
      </c>
      <c r="AF22">
        <v>0</v>
      </c>
      <c r="AG22">
        <v>0</v>
      </c>
      <c r="AH22" t="str" cm="1">
        <f t="array" ref="AH22:AM22">IF(ISNUMBER(SEARCH(AH$2,_xlfn.XLOOKUP($B22,QuestionsDevelopment!$F:$F,QuestionsDevelopment!$D:$D))),_xlfn.XLOOKUP($B22,QuestionsDevelopment!$F:$F,QuestionsDevelopment!$H:$M),"N/A")</f>
        <v>Select Response</v>
      </c>
      <c r="AI22" t="str">
        <v>Yes</v>
      </c>
      <c r="AJ22" t="str">
        <v>No</v>
      </c>
      <c r="AK22" t="str">
        <v>Unknown</v>
      </c>
      <c r="AL22">
        <v>0</v>
      </c>
      <c r="AM22">
        <v>0</v>
      </c>
      <c r="AN22" t="str" cm="1">
        <f t="array" ref="AN22:AS22">IF(ISNUMBER(SEARCH(AN$2,_xlfn.XLOOKUP($B22,QuestionsDevelopment!$F:$F,QuestionsDevelopment!$D:$D))),_xlfn.XLOOKUP($B22,QuestionsDevelopment!$F:$F,QuestionsDevelopment!$H:$M),"N/A")</f>
        <v>Select Response</v>
      </c>
      <c r="AO22" t="str">
        <v>Yes</v>
      </c>
      <c r="AP22" t="str">
        <v>No</v>
      </c>
      <c r="AQ22" t="str">
        <v>Unknown</v>
      </c>
      <c r="AR22">
        <v>0</v>
      </c>
      <c r="AS22">
        <v>0</v>
      </c>
      <c r="AT22" t="str" cm="1">
        <f t="array" ref="AT22:AY22">IF(ISNUMBER(SEARCH(AT$2,_xlfn.XLOOKUP($B22,QuestionsDevelopment!$F:$F,QuestionsDevelopment!$D:$D))),_xlfn.XLOOKUP($B22,QuestionsDevelopment!$F:$F,QuestionsDevelopment!$H:$M),"N/A")</f>
        <v>Select Response</v>
      </c>
      <c r="AU22" t="str">
        <v>Yes</v>
      </c>
      <c r="AV22" t="str">
        <v>No</v>
      </c>
      <c r="AW22" t="str">
        <v>Unknown</v>
      </c>
      <c r="AX22">
        <v>0</v>
      </c>
      <c r="AY22">
        <v>0</v>
      </c>
      <c r="AZ22" s="48" t="str">
        <f t="shared" si="7"/>
        <v>N/A</v>
      </c>
      <c r="BA22" s="49"/>
      <c r="BB22" s="49"/>
      <c r="BC22" s="49"/>
      <c r="BD22" s="49"/>
      <c r="BE22" s="49"/>
      <c r="BF22" s="50" t="str">
        <f t="shared" si="8"/>
        <v>Select Response</v>
      </c>
      <c r="BG22" s="49"/>
      <c r="BH22" s="49"/>
      <c r="BI22" s="49"/>
      <c r="BJ22" s="49"/>
      <c r="BK22" s="49"/>
      <c r="BL22" s="50" t="str">
        <f t="shared" si="9"/>
        <v>Select Response</v>
      </c>
      <c r="BM22" s="49"/>
      <c r="BN22" s="49"/>
      <c r="BO22" s="49"/>
      <c r="BP22" s="49"/>
      <c r="BQ22" s="49"/>
      <c r="BR22" s="50" t="str">
        <f t="shared" si="10"/>
        <v>Select Response</v>
      </c>
      <c r="BS22" s="49"/>
      <c r="BT22" s="49"/>
      <c r="BU22" s="49"/>
      <c r="BV22" s="49"/>
      <c r="BW22" s="49"/>
      <c r="BX22" s="50" t="str">
        <f t="shared" si="11"/>
        <v>Select Response</v>
      </c>
      <c r="BY22" s="49"/>
      <c r="BZ22" s="49"/>
      <c r="CA22" s="49"/>
      <c r="CB22" s="49"/>
      <c r="CC22" s="49"/>
      <c r="CD22" s="50" t="str">
        <f t="shared" si="12"/>
        <v>Select Response</v>
      </c>
      <c r="CE22" s="49"/>
      <c r="CF22" s="49"/>
      <c r="CG22" s="49"/>
      <c r="CH22" s="49"/>
      <c r="CI22" s="49"/>
      <c r="CJ22" s="50" t="str">
        <f t="shared" si="13"/>
        <v>Select Response</v>
      </c>
      <c r="CK22" s="49"/>
      <c r="CL22" s="49"/>
      <c r="CM22" s="49"/>
      <c r="CN22" s="49"/>
      <c r="CO22" s="49"/>
      <c r="CP22" s="51"/>
      <c r="CQ22" s="50" t="str">
        <f>Lists!$C$2</f>
        <v>Select Response</v>
      </c>
      <c r="CR22" s="50"/>
    </row>
    <row r="23" spans="1:96" ht="34" x14ac:dyDescent="0.2">
      <c r="A23" t="str">
        <f>_xlfn.XLOOKUP(B23,QuestionsDevelopment!F:F,QuestionsDevelopment!B:B)</f>
        <v>Financial</v>
      </c>
      <c r="B23" s="1" t="str">
        <v>Does your long-term financial plan incorporate climate change impacts?</v>
      </c>
      <c r="C23" s="21"/>
      <c r="D23" s="5"/>
      <c r="E23" s="5"/>
      <c r="F23" s="5"/>
      <c r="G23" s="5"/>
      <c r="H23" s="5"/>
      <c r="I23" s="5"/>
      <c r="J23" s="24" t="str" cm="1">
        <f t="array" ref="J23">IF(ISNUMBER(SEARCH(J$2,_xlfn.XLOOKUP($B23,QuestionsDevelopment!$F:$F,QuestionsDevelopment!$D:$D))),_xlfn.XLOOKUP($B23,QuestionsDevelopment!$F:$F,QuestionsDevelopment!$H:$M),"N/A")</f>
        <v>N/A</v>
      </c>
      <c r="P23" t="str" cm="1">
        <f t="array" ref="P23:U23">IF(ISNUMBER(SEARCH(P$2,_xlfn.XLOOKUP($B23,QuestionsDevelopment!$F:$F,QuestionsDevelopment!$D:$D))),_xlfn.XLOOKUP($B23,QuestionsDevelopment!$F:$F,QuestionsDevelopment!$H:$M),"N/A")</f>
        <v>Select Response</v>
      </c>
      <c r="Q23" t="str">
        <v>Yes</v>
      </c>
      <c r="R23" t="str">
        <v>No</v>
      </c>
      <c r="S23" t="str">
        <v>Unknown</v>
      </c>
      <c r="T23">
        <v>0</v>
      </c>
      <c r="U23">
        <v>0</v>
      </c>
      <c r="V23" t="str" cm="1">
        <f t="array" ref="V23:AA23">IF(ISNUMBER(SEARCH(V$2,_xlfn.XLOOKUP($B23,QuestionsDevelopment!$F:$F,QuestionsDevelopment!$D:$D))),_xlfn.XLOOKUP($B23,QuestionsDevelopment!$F:$F,QuestionsDevelopment!$H:$M),"N/A")</f>
        <v>Select Response</v>
      </c>
      <c r="W23" t="str">
        <v>Yes</v>
      </c>
      <c r="X23" t="str">
        <v>No</v>
      </c>
      <c r="Y23" t="str">
        <v>Unknown</v>
      </c>
      <c r="Z23">
        <v>0</v>
      </c>
      <c r="AA23">
        <v>0</v>
      </c>
      <c r="AB23" t="str" cm="1">
        <f t="array" ref="AB23:AG23">IF(ISNUMBER(SEARCH(AB$2,_xlfn.XLOOKUP($B23,QuestionsDevelopment!$F:$F,QuestionsDevelopment!$D:$D))),_xlfn.XLOOKUP($B23,QuestionsDevelopment!$F:$F,QuestionsDevelopment!$H:$M),"N/A")</f>
        <v>Select Response</v>
      </c>
      <c r="AC23" t="str">
        <v>Yes</v>
      </c>
      <c r="AD23" t="str">
        <v>No</v>
      </c>
      <c r="AE23" t="str">
        <v>Unknown</v>
      </c>
      <c r="AF23">
        <v>0</v>
      </c>
      <c r="AG23">
        <v>0</v>
      </c>
      <c r="AH23" t="str" cm="1">
        <f t="array" ref="AH23:AM23">IF(ISNUMBER(SEARCH(AH$2,_xlfn.XLOOKUP($B23,QuestionsDevelopment!$F:$F,QuestionsDevelopment!$D:$D))),_xlfn.XLOOKUP($B23,QuestionsDevelopment!$F:$F,QuestionsDevelopment!$H:$M),"N/A")</f>
        <v>Select Response</v>
      </c>
      <c r="AI23" t="str">
        <v>Yes</v>
      </c>
      <c r="AJ23" t="str">
        <v>No</v>
      </c>
      <c r="AK23" t="str">
        <v>Unknown</v>
      </c>
      <c r="AL23">
        <v>0</v>
      </c>
      <c r="AM23">
        <v>0</v>
      </c>
      <c r="AN23" t="str" cm="1">
        <f t="array" ref="AN23:AS23">IF(ISNUMBER(SEARCH(AN$2,_xlfn.XLOOKUP($B23,QuestionsDevelopment!$F:$F,QuestionsDevelopment!$D:$D))),_xlfn.XLOOKUP($B23,QuestionsDevelopment!$F:$F,QuestionsDevelopment!$H:$M),"N/A")</f>
        <v>Select Response</v>
      </c>
      <c r="AO23" t="str">
        <v>Yes</v>
      </c>
      <c r="AP23" t="str">
        <v>No</v>
      </c>
      <c r="AQ23" t="str">
        <v>Unknown</v>
      </c>
      <c r="AR23">
        <v>0</v>
      </c>
      <c r="AS23">
        <v>0</v>
      </c>
      <c r="AT23" t="str" cm="1">
        <f t="array" ref="AT23:AY23">IF(ISNUMBER(SEARCH(AT$2,_xlfn.XLOOKUP($B23,QuestionsDevelopment!$F:$F,QuestionsDevelopment!$D:$D))),_xlfn.XLOOKUP($B23,QuestionsDevelopment!$F:$F,QuestionsDevelopment!$H:$M),"N/A")</f>
        <v>Select Response</v>
      </c>
      <c r="AU23" t="str">
        <v>Yes</v>
      </c>
      <c r="AV23" t="str">
        <v>No</v>
      </c>
      <c r="AW23" t="str">
        <v>Unknown</v>
      </c>
      <c r="AX23">
        <v>0</v>
      </c>
      <c r="AY23">
        <v>0</v>
      </c>
      <c r="AZ23" s="48" t="str">
        <f t="shared" si="7"/>
        <v>N/A</v>
      </c>
      <c r="BA23" s="49"/>
      <c r="BB23" s="49"/>
      <c r="BC23" s="49"/>
      <c r="BD23" s="49"/>
      <c r="BE23" s="49"/>
      <c r="BF23" s="50" t="str">
        <f t="shared" si="8"/>
        <v>Select Response</v>
      </c>
      <c r="BG23" s="49"/>
      <c r="BH23" s="49"/>
      <c r="BI23" s="49"/>
      <c r="BJ23" s="49"/>
      <c r="BK23" s="49"/>
      <c r="BL23" s="50" t="str">
        <f t="shared" si="9"/>
        <v>Select Response</v>
      </c>
      <c r="BM23" s="49"/>
      <c r="BN23" s="49"/>
      <c r="BO23" s="49"/>
      <c r="BP23" s="49"/>
      <c r="BQ23" s="49"/>
      <c r="BR23" s="50" t="str">
        <f t="shared" si="10"/>
        <v>Select Response</v>
      </c>
      <c r="BS23" s="49"/>
      <c r="BT23" s="49"/>
      <c r="BU23" s="49"/>
      <c r="BV23" s="49"/>
      <c r="BW23" s="49"/>
      <c r="BX23" s="50" t="str">
        <f t="shared" si="11"/>
        <v>Select Response</v>
      </c>
      <c r="BY23" s="49"/>
      <c r="BZ23" s="49"/>
      <c r="CA23" s="49"/>
      <c r="CB23" s="49"/>
      <c r="CC23" s="49"/>
      <c r="CD23" s="50" t="str">
        <f t="shared" si="12"/>
        <v>Select Response</v>
      </c>
      <c r="CE23" s="49"/>
      <c r="CF23" s="49"/>
      <c r="CG23" s="49"/>
      <c r="CH23" s="49"/>
      <c r="CI23" s="49"/>
      <c r="CJ23" s="50" t="str">
        <f t="shared" si="13"/>
        <v>Select Response</v>
      </c>
      <c r="CK23" s="49"/>
      <c r="CL23" s="49"/>
      <c r="CM23" s="49"/>
      <c r="CN23" s="49"/>
      <c r="CO23" s="49"/>
      <c r="CP23" s="51"/>
      <c r="CQ23" s="50" t="str">
        <f>Lists!$C$2</f>
        <v>Select Response</v>
      </c>
      <c r="CR23" s="50"/>
    </row>
    <row r="24" spans="1:96" x14ac:dyDescent="0.2">
      <c r="C24" s="21"/>
      <c r="D24" s="5"/>
      <c r="E24" s="5"/>
      <c r="F24" s="5"/>
      <c r="G24" s="5"/>
      <c r="H24" s="5"/>
      <c r="I24" s="5"/>
      <c r="AZ24" s="48"/>
      <c r="BA24" s="49"/>
      <c r="BB24" s="49"/>
      <c r="BC24" s="49"/>
      <c r="BD24" s="49"/>
      <c r="BE24" s="49"/>
      <c r="BF24" s="50"/>
      <c r="BG24" s="49"/>
      <c r="BH24" s="49"/>
      <c r="BI24" s="49"/>
      <c r="BJ24" s="49"/>
      <c r="BK24" s="49"/>
      <c r="BL24" s="50"/>
      <c r="BM24" s="49"/>
      <c r="BN24" s="49"/>
      <c r="BO24" s="49"/>
      <c r="BP24" s="49"/>
      <c r="BQ24" s="49"/>
      <c r="BR24" s="50"/>
      <c r="BS24" s="49"/>
      <c r="BT24" s="49"/>
      <c r="BU24" s="49"/>
      <c r="BV24" s="49"/>
      <c r="BW24" s="49"/>
      <c r="BX24" s="50"/>
      <c r="BY24" s="49"/>
      <c r="BZ24" s="49"/>
      <c r="CA24" s="49"/>
      <c r="CB24" s="49"/>
      <c r="CC24" s="49"/>
      <c r="CD24" s="50"/>
      <c r="CE24" s="49"/>
      <c r="CF24" s="49"/>
      <c r="CG24" s="49"/>
      <c r="CH24" s="49"/>
      <c r="CI24" s="49"/>
      <c r="CJ24" s="50"/>
      <c r="CK24" s="49"/>
      <c r="CL24" s="49"/>
      <c r="CM24" s="49"/>
      <c r="CN24" s="49"/>
      <c r="CO24" s="49"/>
      <c r="CP24" s="51"/>
      <c r="CQ24" s="50"/>
      <c r="CR24" s="50"/>
    </row>
    <row r="25" spans="1:96" s="19" customFormat="1" x14ac:dyDescent="0.2">
      <c r="B25" s="16" t="s">
        <v>103</v>
      </c>
      <c r="C25" s="23"/>
      <c r="D25" s="16"/>
      <c r="E25" s="16"/>
      <c r="F25" s="16"/>
      <c r="G25" s="16"/>
      <c r="H25" s="16"/>
      <c r="I25" s="16"/>
      <c r="J25" s="25"/>
      <c r="AZ25" s="52"/>
      <c r="BA25" s="51"/>
      <c r="BB25" s="51"/>
      <c r="BC25" s="51"/>
      <c r="BD25" s="51"/>
      <c r="BE25" s="51"/>
      <c r="BF25" s="53"/>
      <c r="BG25" s="51"/>
      <c r="BH25" s="51"/>
      <c r="BI25" s="51"/>
      <c r="BJ25" s="51"/>
      <c r="BK25" s="51"/>
      <c r="BL25" s="53"/>
      <c r="BM25" s="51"/>
      <c r="BN25" s="51"/>
      <c r="BO25" s="51"/>
      <c r="BP25" s="51"/>
      <c r="BQ25" s="51"/>
      <c r="BR25" s="53"/>
      <c r="BS25" s="51"/>
      <c r="BT25" s="51"/>
      <c r="BU25" s="51"/>
      <c r="BV25" s="51"/>
      <c r="BW25" s="51"/>
      <c r="BX25" s="53"/>
      <c r="BY25" s="51"/>
      <c r="BZ25" s="51"/>
      <c r="CA25" s="51"/>
      <c r="CB25" s="51"/>
      <c r="CC25" s="51"/>
      <c r="CD25" s="53"/>
      <c r="CE25" s="51"/>
      <c r="CF25" s="51"/>
      <c r="CG25" s="51"/>
      <c r="CH25" s="51"/>
      <c r="CI25" s="51"/>
      <c r="CJ25" s="53"/>
      <c r="CK25" s="51"/>
      <c r="CL25" s="51"/>
      <c r="CM25" s="51"/>
      <c r="CN25" s="51"/>
      <c r="CO25" s="51"/>
      <c r="CP25" s="51"/>
      <c r="CQ25" s="51"/>
      <c r="CR25" s="53"/>
    </row>
    <row r="26" spans="1:96" ht="34" x14ac:dyDescent="0.2">
      <c r="A26" t="str">
        <f>_xlfn.XLOOKUP(B26,QuestionsDevelopment!F:F,QuestionsDevelopment!B:B)</f>
        <v>Regulatory</v>
      </c>
      <c r="B26" s="1" t="str" cm="1">
        <f t="array" ref="B26:B30">_xlfn._xlws.FILTER(QuestionsDevelopment!F:F,(QuestionsDevelopment!A:A="Y")*(QuestionsDevelopment!C:C=LEFT(B25,3)))</f>
        <v>Are you always in compliance with relevant permits or regulations?</v>
      </c>
      <c r="C26" s="21"/>
      <c r="D26" s="5"/>
      <c r="E26" s="5"/>
      <c r="F26" s="5"/>
      <c r="G26" s="5"/>
      <c r="H26" s="5"/>
      <c r="I26" s="5"/>
      <c r="J26" s="24" t="str" cm="1">
        <f t="array" ref="J26">IF(ISNUMBER(SEARCH(J$2,_xlfn.XLOOKUP($B26,QuestionsDevelopment!$F:$F,QuestionsDevelopment!$D:$D))),_xlfn.XLOOKUP($B26,QuestionsDevelopment!$F:$F,QuestionsDevelopment!$H:$M),"N/A")</f>
        <v>N/A</v>
      </c>
      <c r="P26" t="str" cm="1">
        <f t="array" ref="P26:U26">IF(ISNUMBER(SEARCH(P$2,_xlfn.XLOOKUP($B26,QuestionsDevelopment!$F:$F,QuestionsDevelopment!$D:$D))),_xlfn.XLOOKUP($B26,QuestionsDevelopment!$F:$F,QuestionsDevelopment!$H:$M),"N/A")</f>
        <v>Select Response</v>
      </c>
      <c r="Q26" t="str">
        <v>Yes</v>
      </c>
      <c r="R26" t="str">
        <v>Almost Always</v>
      </c>
      <c r="S26" t="str">
        <v>No</v>
      </c>
      <c r="T26" t="str">
        <v>Unknown</v>
      </c>
      <c r="U26">
        <v>0</v>
      </c>
      <c r="V26" t="str" cm="1">
        <f t="array" ref="V26:AA26">IF(ISNUMBER(SEARCH(V$2,_xlfn.XLOOKUP($B26,QuestionsDevelopment!$F:$F,QuestionsDevelopment!$D:$D))),_xlfn.XLOOKUP($B26,QuestionsDevelopment!$F:$F,QuestionsDevelopment!$H:$M),"N/A")</f>
        <v>Select Response</v>
      </c>
      <c r="W26" t="str">
        <v>Yes</v>
      </c>
      <c r="X26" t="str">
        <v>Almost Always</v>
      </c>
      <c r="Y26" t="str">
        <v>No</v>
      </c>
      <c r="Z26" t="str">
        <v>Unknown</v>
      </c>
      <c r="AA26">
        <v>0</v>
      </c>
      <c r="AB26" t="str" cm="1">
        <f t="array" ref="AB26">IF(ISNUMBER(SEARCH(AB$2,_xlfn.XLOOKUP($B26,QuestionsDevelopment!$F:$F,QuestionsDevelopment!$D:$D))),_xlfn.XLOOKUP($B26,QuestionsDevelopment!$F:$F,QuestionsDevelopment!$H:$M),"N/A")</f>
        <v>N/A</v>
      </c>
      <c r="AH26" t="str" cm="1">
        <f t="array" ref="AH26:AM26">IF(ISNUMBER(SEARCH(AH$2,_xlfn.XLOOKUP($B26,QuestionsDevelopment!$F:$F,QuestionsDevelopment!$D:$D))),_xlfn.XLOOKUP($B26,QuestionsDevelopment!$F:$F,QuestionsDevelopment!$H:$M),"N/A")</f>
        <v>Select Response</v>
      </c>
      <c r="AI26" t="str">
        <v>Yes</v>
      </c>
      <c r="AJ26" t="str">
        <v>Almost Always</v>
      </c>
      <c r="AK26" t="str">
        <v>No</v>
      </c>
      <c r="AL26" t="str">
        <v>Unknown</v>
      </c>
      <c r="AM26">
        <v>0</v>
      </c>
      <c r="AN26" t="str" cm="1">
        <f t="array" ref="AN26:AS26">IF(ISNUMBER(SEARCH(AN$2,_xlfn.XLOOKUP($B26,QuestionsDevelopment!$F:$F,QuestionsDevelopment!$D:$D))),_xlfn.XLOOKUP($B26,QuestionsDevelopment!$F:$F,QuestionsDevelopment!$H:$M),"N/A")</f>
        <v>Select Response</v>
      </c>
      <c r="AO26" t="str">
        <v>Yes</v>
      </c>
      <c r="AP26" t="str">
        <v>Almost Always</v>
      </c>
      <c r="AQ26" t="str">
        <v>No</v>
      </c>
      <c r="AR26" t="str">
        <v>Unknown</v>
      </c>
      <c r="AS26">
        <v>0</v>
      </c>
      <c r="AT26" t="str" cm="1">
        <f t="array" ref="AT26:AY26">IF(ISNUMBER(SEARCH(AT$2,_xlfn.XLOOKUP($B26,QuestionsDevelopment!$F:$F,QuestionsDevelopment!$D:$D))),_xlfn.XLOOKUP($B26,QuestionsDevelopment!$F:$F,QuestionsDevelopment!$H:$M),"N/A")</f>
        <v>Select Response</v>
      </c>
      <c r="AU26" t="str">
        <v>Yes</v>
      </c>
      <c r="AV26" t="str">
        <v>Almost Always</v>
      </c>
      <c r="AW26" t="str">
        <v>No</v>
      </c>
      <c r="AX26" t="str">
        <v>Unknown</v>
      </c>
      <c r="AY26">
        <v>0</v>
      </c>
      <c r="AZ26" s="48" t="str">
        <f t="shared" ref="AZ26:AZ30" si="14">J26</f>
        <v>N/A</v>
      </c>
      <c r="BA26" s="49"/>
      <c r="BB26" s="49"/>
      <c r="BC26" s="49"/>
      <c r="BD26" s="49"/>
      <c r="BE26" s="49"/>
      <c r="BF26" s="50" t="str">
        <f t="shared" ref="BF26:BF30" si="15">P26</f>
        <v>Select Response</v>
      </c>
      <c r="BG26" s="49"/>
      <c r="BH26" s="49"/>
      <c r="BI26" s="49"/>
      <c r="BJ26" s="49"/>
      <c r="BK26" s="49"/>
      <c r="BL26" s="50" t="str">
        <f t="shared" ref="BL26:BL30" si="16">V26</f>
        <v>Select Response</v>
      </c>
      <c r="BM26" s="49"/>
      <c r="BN26" s="49"/>
      <c r="BO26" s="49"/>
      <c r="BP26" s="49"/>
      <c r="BQ26" s="49"/>
      <c r="BR26" s="50" t="str">
        <f t="shared" ref="BR26:BR30" si="17">AB26</f>
        <v>N/A</v>
      </c>
      <c r="BS26" s="49"/>
      <c r="BT26" s="49"/>
      <c r="BU26" s="49"/>
      <c r="BV26" s="49"/>
      <c r="BW26" s="49"/>
      <c r="BX26" s="50" t="str">
        <f t="shared" ref="BX26:BX30" si="18">AH26</f>
        <v>Select Response</v>
      </c>
      <c r="BY26" s="49"/>
      <c r="BZ26" s="49"/>
      <c r="CA26" s="49"/>
      <c r="CB26" s="49"/>
      <c r="CC26" s="49"/>
      <c r="CD26" s="50" t="str">
        <f t="shared" ref="CD26:CD30" si="19">AN26</f>
        <v>Select Response</v>
      </c>
      <c r="CE26" s="49"/>
      <c r="CF26" s="49"/>
      <c r="CG26" s="49"/>
      <c r="CH26" s="49"/>
      <c r="CI26" s="49"/>
      <c r="CJ26" s="50" t="str">
        <f t="shared" ref="CJ26:CJ30" si="20">AT26</f>
        <v>Select Response</v>
      </c>
      <c r="CK26" s="49"/>
      <c r="CL26" s="49"/>
      <c r="CM26" s="49"/>
      <c r="CN26" s="49"/>
      <c r="CO26" s="49"/>
      <c r="CP26" s="51"/>
      <c r="CQ26" s="50" t="s">
        <v>305</v>
      </c>
      <c r="CR26" s="50"/>
    </row>
    <row r="27" spans="1:96" ht="34" x14ac:dyDescent="0.2">
      <c r="A27" t="str">
        <f>_xlfn.XLOOKUP(B27,QuestionsDevelopment!F:F,QuestionsDevelopment!B:B)</f>
        <v>Regulatory</v>
      </c>
      <c r="B27" s="1" t="str">
        <v>If not in compliance, is this due to facility capabilities?</v>
      </c>
      <c r="C27" s="21"/>
      <c r="D27" s="5"/>
      <c r="E27" s="5"/>
      <c r="F27" s="5"/>
      <c r="G27" s="5"/>
      <c r="H27" s="5"/>
      <c r="I27" s="5"/>
      <c r="J27" s="24" t="str" cm="1">
        <f t="array" ref="J27">IF(ISNUMBER(SEARCH(J$2,_xlfn.XLOOKUP($B27,QuestionsDevelopment!$F:$F,QuestionsDevelopment!$D:$D))),_xlfn.XLOOKUP($B27,QuestionsDevelopment!$F:$F,QuestionsDevelopment!$H:$M),"N/A")</f>
        <v>N/A</v>
      </c>
      <c r="P27" t="str" cm="1">
        <f t="array" ref="P27:U27">IF(ISNUMBER(SEARCH(P$2,_xlfn.XLOOKUP($B27,QuestionsDevelopment!$F:$F,QuestionsDevelopment!$D:$D))),_xlfn.XLOOKUP($B27,QuestionsDevelopment!$F:$F,QuestionsDevelopment!$H:$M),"N/A")</f>
        <v>Select Response</v>
      </c>
      <c r="Q27" t="str">
        <v>Yes</v>
      </c>
      <c r="R27" t="str">
        <v>No</v>
      </c>
      <c r="S27" t="str">
        <v>Unknown</v>
      </c>
      <c r="T27" t="str">
        <v>N/A</v>
      </c>
      <c r="U27">
        <v>0</v>
      </c>
      <c r="V27" t="str" cm="1">
        <f t="array" ref="V27:AA27">IF(ISNUMBER(SEARCH(V$2,_xlfn.XLOOKUP($B27,QuestionsDevelopment!$F:$F,QuestionsDevelopment!$D:$D))),_xlfn.XLOOKUP($B27,QuestionsDevelopment!$F:$F,QuestionsDevelopment!$H:$M),"N/A")</f>
        <v>Select Response</v>
      </c>
      <c r="W27" t="str">
        <v>Yes</v>
      </c>
      <c r="X27" t="str">
        <v>No</v>
      </c>
      <c r="Y27" t="str">
        <v>Unknown</v>
      </c>
      <c r="Z27" t="str">
        <v>N/A</v>
      </c>
      <c r="AA27">
        <v>0</v>
      </c>
      <c r="AB27" t="str" cm="1">
        <f t="array" ref="AB27">IF(ISNUMBER(SEARCH(AB$2,_xlfn.XLOOKUP($B27,QuestionsDevelopment!$F:$F,QuestionsDevelopment!$D:$D))),_xlfn.XLOOKUP($B27,QuestionsDevelopment!$F:$F,QuestionsDevelopment!$H:$M),"N/A")</f>
        <v>N/A</v>
      </c>
      <c r="AH27" t="str" cm="1">
        <f t="array" ref="AH27:AM27">IF(ISNUMBER(SEARCH(AH$2,_xlfn.XLOOKUP($B27,QuestionsDevelopment!$F:$F,QuestionsDevelopment!$D:$D))),_xlfn.XLOOKUP($B27,QuestionsDevelopment!$F:$F,QuestionsDevelopment!$H:$M),"N/A")</f>
        <v>Select Response</v>
      </c>
      <c r="AI27" t="str">
        <v>Yes</v>
      </c>
      <c r="AJ27" t="str">
        <v>No</v>
      </c>
      <c r="AK27" t="str">
        <v>Unknown</v>
      </c>
      <c r="AL27" t="str">
        <v>N/A</v>
      </c>
      <c r="AM27">
        <v>0</v>
      </c>
      <c r="AN27" t="str" cm="1">
        <f t="array" ref="AN27:AS27">IF(ISNUMBER(SEARCH(AN$2,_xlfn.XLOOKUP($B27,QuestionsDevelopment!$F:$F,QuestionsDevelopment!$D:$D))),_xlfn.XLOOKUP($B27,QuestionsDevelopment!$F:$F,QuestionsDevelopment!$H:$M),"N/A")</f>
        <v>Select Response</v>
      </c>
      <c r="AO27" t="str">
        <v>Yes</v>
      </c>
      <c r="AP27" t="str">
        <v>No</v>
      </c>
      <c r="AQ27" t="str">
        <v>Unknown</v>
      </c>
      <c r="AR27" t="str">
        <v>N/A</v>
      </c>
      <c r="AS27">
        <v>0</v>
      </c>
      <c r="AT27" t="str" cm="1">
        <f t="array" ref="AT27:AY27">IF(ISNUMBER(SEARCH(AT$2,_xlfn.XLOOKUP($B27,QuestionsDevelopment!$F:$F,QuestionsDevelopment!$D:$D))),_xlfn.XLOOKUP($B27,QuestionsDevelopment!$F:$F,QuestionsDevelopment!$H:$M),"N/A")</f>
        <v>Select Response</v>
      </c>
      <c r="AU27" t="str">
        <v>Yes</v>
      </c>
      <c r="AV27" t="str">
        <v>No</v>
      </c>
      <c r="AW27" t="str">
        <v>Unknown</v>
      </c>
      <c r="AX27" t="str">
        <v>N/A</v>
      </c>
      <c r="AY27">
        <v>0</v>
      </c>
      <c r="AZ27" s="48" t="str">
        <f t="shared" si="14"/>
        <v>N/A</v>
      </c>
      <c r="BA27" s="49"/>
      <c r="BB27" s="49"/>
      <c r="BC27" s="49"/>
      <c r="BD27" s="49"/>
      <c r="BE27" s="49"/>
      <c r="BF27" s="50" t="str">
        <f t="shared" si="15"/>
        <v>Select Response</v>
      </c>
      <c r="BG27" s="49"/>
      <c r="BH27" s="49"/>
      <c r="BI27" s="49"/>
      <c r="BJ27" s="49"/>
      <c r="BK27" s="49"/>
      <c r="BL27" s="50" t="str">
        <f t="shared" si="16"/>
        <v>Select Response</v>
      </c>
      <c r="BM27" s="49"/>
      <c r="BN27" s="49"/>
      <c r="BO27" s="49"/>
      <c r="BP27" s="49"/>
      <c r="BQ27" s="49"/>
      <c r="BR27" s="50" t="str">
        <f t="shared" si="17"/>
        <v>N/A</v>
      </c>
      <c r="BS27" s="49"/>
      <c r="BT27" s="49"/>
      <c r="BU27" s="49"/>
      <c r="BV27" s="49"/>
      <c r="BW27" s="49"/>
      <c r="BX27" s="50" t="str">
        <f t="shared" si="18"/>
        <v>Select Response</v>
      </c>
      <c r="BY27" s="49"/>
      <c r="BZ27" s="49"/>
      <c r="CA27" s="49"/>
      <c r="CB27" s="49"/>
      <c r="CC27" s="49"/>
      <c r="CD27" s="50" t="str">
        <f t="shared" si="19"/>
        <v>Select Response</v>
      </c>
      <c r="CE27" s="49"/>
      <c r="CF27" s="49"/>
      <c r="CG27" s="49"/>
      <c r="CH27" s="49"/>
      <c r="CI27" s="49"/>
      <c r="CJ27" s="50" t="str">
        <f t="shared" si="20"/>
        <v>Select Response</v>
      </c>
      <c r="CK27" s="49"/>
      <c r="CL27" s="49"/>
      <c r="CM27" s="49"/>
      <c r="CN27" s="49"/>
      <c r="CO27" s="49"/>
      <c r="CP27" s="51"/>
      <c r="CQ27" s="50" t="str">
        <f>Lists!$C$2</f>
        <v>Select Response</v>
      </c>
      <c r="CR27" s="50"/>
    </row>
    <row r="28" spans="1:96" ht="34" x14ac:dyDescent="0.2">
      <c r="A28" t="str">
        <f>_xlfn.XLOOKUP(B28,QuestionsDevelopment!F:F,QuestionsDevelopment!B:B)</f>
        <v>Regulatory</v>
      </c>
      <c r="B28" s="1" t="str">
        <v>If not in regulatory compliance, is this due to short and long-term biosolids &amp; residuals management options?</v>
      </c>
      <c r="C28" s="21"/>
      <c r="D28" s="5"/>
      <c r="E28" s="5"/>
      <c r="F28" s="5"/>
      <c r="G28" s="5"/>
      <c r="H28" s="5"/>
      <c r="I28" s="5"/>
      <c r="J28" s="24" t="str" cm="1">
        <f t="array" ref="J28">IF(ISNUMBER(SEARCH(J$2,_xlfn.XLOOKUP($B28,QuestionsDevelopment!$F:$F,QuestionsDevelopment!$D:$D))),_xlfn.XLOOKUP($B28,QuestionsDevelopment!$F:$F,QuestionsDevelopment!$H:$M),"N/A")</f>
        <v>N/A</v>
      </c>
      <c r="P28" t="str" cm="1">
        <f t="array" ref="P28">IF(ISNUMBER(SEARCH(P$2,_xlfn.XLOOKUP($B28,QuestionsDevelopment!$F:$F,QuestionsDevelopment!$D:$D))),_xlfn.XLOOKUP($B28,QuestionsDevelopment!$F:$F,QuestionsDevelopment!$H:$M),"N/A")</f>
        <v>N/A</v>
      </c>
      <c r="V28" t="str" cm="1">
        <f t="array" ref="V28">IF(ISNUMBER(SEARCH(V$2,_xlfn.XLOOKUP($B28,QuestionsDevelopment!$F:$F,QuestionsDevelopment!$D:$D))),_xlfn.XLOOKUP($B28,QuestionsDevelopment!$F:$F,QuestionsDevelopment!$H:$M),"N/A")</f>
        <v>N/A</v>
      </c>
      <c r="AB28" t="str" cm="1">
        <f t="array" ref="AB28">IF(ISNUMBER(SEARCH(AB$2,_xlfn.XLOOKUP($B28,QuestionsDevelopment!$F:$F,QuestionsDevelopment!$D:$D))),_xlfn.XLOOKUP($B28,QuestionsDevelopment!$F:$F,QuestionsDevelopment!$H:$M),"N/A")</f>
        <v>N/A</v>
      </c>
      <c r="AH28" t="str" cm="1">
        <f t="array" ref="AH28:AM28">IF(ISNUMBER(SEARCH(AH$2,_xlfn.XLOOKUP($B28,QuestionsDevelopment!$F:$F,QuestionsDevelopment!$D:$D))),_xlfn.XLOOKUP($B28,QuestionsDevelopment!$F:$F,QuestionsDevelopment!$H:$M),"N/A")</f>
        <v>Select Response</v>
      </c>
      <c r="AI28" t="str">
        <v>Yes</v>
      </c>
      <c r="AJ28" t="str">
        <v>No</v>
      </c>
      <c r="AK28" t="str">
        <v>Unknown</v>
      </c>
      <c r="AL28" t="str">
        <v>N/A</v>
      </c>
      <c r="AM28">
        <v>0</v>
      </c>
      <c r="AN28" t="str" cm="1">
        <f t="array" ref="AN28">IF(ISNUMBER(SEARCH(AN$2,_xlfn.XLOOKUP($B28,QuestionsDevelopment!$F:$F,QuestionsDevelopment!$D:$D))),_xlfn.XLOOKUP($B28,QuestionsDevelopment!$F:$F,QuestionsDevelopment!$H:$M),"N/A")</f>
        <v>N/A</v>
      </c>
      <c r="AT28" t="str" cm="1">
        <f t="array" ref="AT28">IF(ISNUMBER(SEARCH(AT$2,_xlfn.XLOOKUP($B28,QuestionsDevelopment!$F:$F,QuestionsDevelopment!$D:$D))),_xlfn.XLOOKUP($B28,QuestionsDevelopment!$F:$F,QuestionsDevelopment!$H:$M),"N/A")</f>
        <v>N/A</v>
      </c>
      <c r="AZ28" s="48" t="str">
        <f t="shared" si="14"/>
        <v>N/A</v>
      </c>
      <c r="BA28" s="49"/>
      <c r="BB28" s="49"/>
      <c r="BC28" s="49"/>
      <c r="BD28" s="49"/>
      <c r="BE28" s="49"/>
      <c r="BF28" s="50" t="str">
        <f t="shared" si="15"/>
        <v>N/A</v>
      </c>
      <c r="BG28" s="49"/>
      <c r="BH28" s="49"/>
      <c r="BI28" s="49"/>
      <c r="BJ28" s="49"/>
      <c r="BK28" s="49"/>
      <c r="BL28" s="50" t="str">
        <f t="shared" si="16"/>
        <v>N/A</v>
      </c>
      <c r="BM28" s="49"/>
      <c r="BN28" s="49"/>
      <c r="BO28" s="49"/>
      <c r="BP28" s="49"/>
      <c r="BQ28" s="49"/>
      <c r="BR28" s="50" t="str">
        <f t="shared" si="17"/>
        <v>N/A</v>
      </c>
      <c r="BS28" s="49"/>
      <c r="BT28" s="49"/>
      <c r="BU28" s="49"/>
      <c r="BV28" s="49"/>
      <c r="BW28" s="49"/>
      <c r="BX28" s="50" t="str">
        <f t="shared" si="18"/>
        <v>Select Response</v>
      </c>
      <c r="BY28" s="49"/>
      <c r="BZ28" s="49"/>
      <c r="CA28" s="49"/>
      <c r="CB28" s="49"/>
      <c r="CC28" s="49"/>
      <c r="CD28" s="50" t="str">
        <f t="shared" si="19"/>
        <v>N/A</v>
      </c>
      <c r="CE28" s="49"/>
      <c r="CF28" s="49"/>
      <c r="CG28" s="49"/>
      <c r="CH28" s="49"/>
      <c r="CI28" s="49"/>
      <c r="CJ28" s="50" t="str">
        <f t="shared" si="20"/>
        <v>N/A</v>
      </c>
      <c r="CK28" s="49"/>
      <c r="CL28" s="49"/>
      <c r="CM28" s="49"/>
      <c r="CN28" s="49"/>
      <c r="CO28" s="49"/>
      <c r="CP28" s="51"/>
      <c r="CQ28" s="50" t="str">
        <f>Lists!$C$2</f>
        <v>Select Response</v>
      </c>
      <c r="CR28" s="50"/>
    </row>
    <row r="29" spans="1:96" ht="34" x14ac:dyDescent="0.2">
      <c r="A29" t="str">
        <f>_xlfn.XLOOKUP(B29,QuestionsDevelopment!F:F,QuestionsDevelopment!B:B)</f>
        <v>Regulatory</v>
      </c>
      <c r="B29" s="1" t="str">
        <v>If not in regulatory compliance, is this due to lack of complete and current records?</v>
      </c>
      <c r="C29" s="21"/>
      <c r="D29" s="5"/>
      <c r="E29" s="5"/>
      <c r="F29" s="5"/>
      <c r="G29" s="5"/>
      <c r="H29" s="5"/>
      <c r="I29" s="5"/>
      <c r="J29" s="24" t="str" cm="1">
        <f t="array" ref="J29">IF(ISNUMBER(SEARCH(J$2,_xlfn.XLOOKUP($B29,QuestionsDevelopment!$F:$F,QuestionsDevelopment!$D:$D))),_xlfn.XLOOKUP($B29,QuestionsDevelopment!$F:$F,QuestionsDevelopment!$H:$M),"N/A")</f>
        <v>N/A</v>
      </c>
      <c r="P29" t="str" cm="1">
        <f t="array" ref="P29:U29">IF(ISNUMBER(SEARCH(P$2,_xlfn.XLOOKUP($B29,QuestionsDevelopment!$F:$F,QuestionsDevelopment!$D:$D))),_xlfn.XLOOKUP($B29,QuestionsDevelopment!$F:$F,QuestionsDevelopment!$H:$M),"N/A")</f>
        <v>Select Response</v>
      </c>
      <c r="Q29" t="str">
        <v>Yes</v>
      </c>
      <c r="R29" t="str">
        <v>No</v>
      </c>
      <c r="S29" t="str">
        <v>Unknown</v>
      </c>
      <c r="T29" t="str">
        <v>N/A</v>
      </c>
      <c r="U29">
        <v>0</v>
      </c>
      <c r="V29" t="str" cm="1">
        <f t="array" ref="V29:AA29">IF(ISNUMBER(SEARCH(V$2,_xlfn.XLOOKUP($B29,QuestionsDevelopment!$F:$F,QuestionsDevelopment!$D:$D))),_xlfn.XLOOKUP($B29,QuestionsDevelopment!$F:$F,QuestionsDevelopment!$H:$M),"N/A")</f>
        <v>Select Response</v>
      </c>
      <c r="W29" t="str">
        <v>Yes</v>
      </c>
      <c r="X29" t="str">
        <v>No</v>
      </c>
      <c r="Y29" t="str">
        <v>Unknown</v>
      </c>
      <c r="Z29" t="str">
        <v>N/A</v>
      </c>
      <c r="AA29">
        <v>0</v>
      </c>
      <c r="AB29" t="str" cm="1">
        <f t="array" ref="AB29">IF(ISNUMBER(SEARCH(AB$2,_xlfn.XLOOKUP($B29,QuestionsDevelopment!$F:$F,QuestionsDevelopment!$D:$D))),_xlfn.XLOOKUP($B29,QuestionsDevelopment!$F:$F,QuestionsDevelopment!$H:$M),"N/A")</f>
        <v>N/A</v>
      </c>
      <c r="AH29" t="str" cm="1">
        <f t="array" ref="AH29:AM29">IF(ISNUMBER(SEARCH(AH$2,_xlfn.XLOOKUP($B29,QuestionsDevelopment!$F:$F,QuestionsDevelopment!$D:$D))),_xlfn.XLOOKUP($B29,QuestionsDevelopment!$F:$F,QuestionsDevelopment!$H:$M),"N/A")</f>
        <v>Select Response</v>
      </c>
      <c r="AI29" t="str">
        <v>Yes</v>
      </c>
      <c r="AJ29" t="str">
        <v>No</v>
      </c>
      <c r="AK29" t="str">
        <v>Unknown</v>
      </c>
      <c r="AL29" t="str">
        <v>N/A</v>
      </c>
      <c r="AM29">
        <v>0</v>
      </c>
      <c r="AN29" t="str" cm="1">
        <f t="array" ref="AN29:AS29">IF(ISNUMBER(SEARCH(AN$2,_xlfn.XLOOKUP($B29,QuestionsDevelopment!$F:$F,QuestionsDevelopment!$D:$D))),_xlfn.XLOOKUP($B29,QuestionsDevelopment!$F:$F,QuestionsDevelopment!$H:$M),"N/A")</f>
        <v>Select Response</v>
      </c>
      <c r="AO29" t="str">
        <v>Yes</v>
      </c>
      <c r="AP29" t="str">
        <v>No</v>
      </c>
      <c r="AQ29" t="str">
        <v>Unknown</v>
      </c>
      <c r="AR29" t="str">
        <v>N/A</v>
      </c>
      <c r="AS29">
        <v>0</v>
      </c>
      <c r="AT29" t="str" cm="1">
        <f t="array" ref="AT29:AY29">IF(ISNUMBER(SEARCH(AT$2,_xlfn.XLOOKUP($B29,QuestionsDevelopment!$F:$F,QuestionsDevelopment!$D:$D))),_xlfn.XLOOKUP($B29,QuestionsDevelopment!$F:$F,QuestionsDevelopment!$H:$M),"N/A")</f>
        <v>Select Response</v>
      </c>
      <c r="AU29" t="str">
        <v>Yes</v>
      </c>
      <c r="AV29" t="str">
        <v>No</v>
      </c>
      <c r="AW29" t="str">
        <v>Unknown</v>
      </c>
      <c r="AX29" t="str">
        <v>N/A</v>
      </c>
      <c r="AY29">
        <v>0</v>
      </c>
      <c r="AZ29" s="48" t="str">
        <f t="shared" si="14"/>
        <v>N/A</v>
      </c>
      <c r="BA29" s="49"/>
      <c r="BB29" s="49"/>
      <c r="BC29" s="49"/>
      <c r="BD29" s="49"/>
      <c r="BE29" s="49"/>
      <c r="BF29" s="50" t="str">
        <f t="shared" si="15"/>
        <v>Select Response</v>
      </c>
      <c r="BG29" s="49"/>
      <c r="BH29" s="49"/>
      <c r="BI29" s="49"/>
      <c r="BJ29" s="49"/>
      <c r="BK29" s="49"/>
      <c r="BL29" s="50" t="str">
        <f t="shared" si="16"/>
        <v>Select Response</v>
      </c>
      <c r="BM29" s="49"/>
      <c r="BN29" s="49"/>
      <c r="BO29" s="49"/>
      <c r="BP29" s="49"/>
      <c r="BQ29" s="49"/>
      <c r="BR29" s="50" t="str">
        <f t="shared" si="17"/>
        <v>N/A</v>
      </c>
      <c r="BS29" s="49"/>
      <c r="BT29" s="49"/>
      <c r="BU29" s="49"/>
      <c r="BV29" s="49"/>
      <c r="BW29" s="49"/>
      <c r="BX29" s="50" t="str">
        <f t="shared" si="18"/>
        <v>Select Response</v>
      </c>
      <c r="BY29" s="49"/>
      <c r="BZ29" s="49"/>
      <c r="CA29" s="49"/>
      <c r="CB29" s="49"/>
      <c r="CC29" s="49"/>
      <c r="CD29" s="50" t="str">
        <f t="shared" si="19"/>
        <v>Select Response</v>
      </c>
      <c r="CE29" s="49"/>
      <c r="CF29" s="49"/>
      <c r="CG29" s="49"/>
      <c r="CH29" s="49"/>
      <c r="CI29" s="49"/>
      <c r="CJ29" s="50" t="str">
        <f t="shared" si="20"/>
        <v>Select Response</v>
      </c>
      <c r="CK29" s="49"/>
      <c r="CL29" s="49"/>
      <c r="CM29" s="49"/>
      <c r="CN29" s="49"/>
      <c r="CO29" s="49"/>
      <c r="CP29" s="51"/>
      <c r="CQ29" s="50" t="str">
        <f>Lists!$C$2</f>
        <v>Select Response</v>
      </c>
      <c r="CR29" s="50"/>
    </row>
    <row r="30" spans="1:96" ht="34" x14ac:dyDescent="0.2">
      <c r="A30" t="str">
        <f>_xlfn.XLOOKUP(B30,QuestionsDevelopment!F:F,QuestionsDevelopment!B:B)</f>
        <v>Regulatory/Communication</v>
      </c>
      <c r="B30" s="1" t="str">
        <v>If not in regulatory compliance, is this due to inadequate public communication protocols?</v>
      </c>
      <c r="C30" s="21"/>
      <c r="D30" s="5"/>
      <c r="E30" s="5"/>
      <c r="F30" s="5"/>
      <c r="G30" s="5"/>
      <c r="H30" s="5"/>
      <c r="I30" s="5"/>
      <c r="J30" s="24" t="str" cm="1">
        <f t="array" ref="J30">IF(ISNUMBER(SEARCH(J$2,_xlfn.XLOOKUP($B30,QuestionsDevelopment!$F:$F,QuestionsDevelopment!$D:$D))),_xlfn.XLOOKUP($B30,QuestionsDevelopment!$F:$F,QuestionsDevelopment!$H:$M),"N/A")</f>
        <v>N/A</v>
      </c>
      <c r="P30" t="str" cm="1">
        <f t="array" ref="P30:U30">IF(ISNUMBER(SEARCH(P$2,_xlfn.XLOOKUP($B30,QuestionsDevelopment!$F:$F,QuestionsDevelopment!$D:$D))),_xlfn.XLOOKUP($B30,QuestionsDevelopment!$F:$F,QuestionsDevelopment!$H:$M),"N/A")</f>
        <v>Select Response</v>
      </c>
      <c r="Q30" t="str">
        <v>Yes</v>
      </c>
      <c r="R30" t="str">
        <v>No</v>
      </c>
      <c r="S30" t="str">
        <v>Unknown</v>
      </c>
      <c r="T30" t="str">
        <v>N/A</v>
      </c>
      <c r="U30">
        <v>0</v>
      </c>
      <c r="V30" t="str" cm="1">
        <f t="array" ref="V30:AA30">IF(ISNUMBER(SEARCH(V$2,_xlfn.XLOOKUP($B30,QuestionsDevelopment!$F:$F,QuestionsDevelopment!$D:$D))),_xlfn.XLOOKUP($B30,QuestionsDevelopment!$F:$F,QuestionsDevelopment!$H:$M),"N/A")</f>
        <v>Select Response</v>
      </c>
      <c r="W30" t="str">
        <v>Yes</v>
      </c>
      <c r="X30" t="str">
        <v>No</v>
      </c>
      <c r="Y30" t="str">
        <v>Unknown</v>
      </c>
      <c r="Z30" t="str">
        <v>N/A</v>
      </c>
      <c r="AA30">
        <v>0</v>
      </c>
      <c r="AB30" t="str" cm="1">
        <f t="array" ref="AB30">IF(ISNUMBER(SEARCH(AB$2,_xlfn.XLOOKUP($B30,QuestionsDevelopment!$F:$F,QuestionsDevelopment!$D:$D))),_xlfn.XLOOKUP($B30,QuestionsDevelopment!$F:$F,QuestionsDevelopment!$H:$M),"N/A")</f>
        <v>N/A</v>
      </c>
      <c r="AH30" t="str" cm="1">
        <f t="array" ref="AH30:AM30">IF(ISNUMBER(SEARCH(AH$2,_xlfn.XLOOKUP($B30,QuestionsDevelopment!$F:$F,QuestionsDevelopment!$D:$D))),_xlfn.XLOOKUP($B30,QuestionsDevelopment!$F:$F,QuestionsDevelopment!$H:$M),"N/A")</f>
        <v>Select Response</v>
      </c>
      <c r="AI30" t="str">
        <v>Yes</v>
      </c>
      <c r="AJ30" t="str">
        <v>No</v>
      </c>
      <c r="AK30" t="str">
        <v>Unknown</v>
      </c>
      <c r="AL30" t="str">
        <v>N/A</v>
      </c>
      <c r="AM30">
        <v>0</v>
      </c>
      <c r="AN30" t="str" cm="1">
        <f t="array" ref="AN30:AS30">IF(ISNUMBER(SEARCH(AN$2,_xlfn.XLOOKUP($B30,QuestionsDevelopment!$F:$F,QuestionsDevelopment!$D:$D))),_xlfn.XLOOKUP($B30,QuestionsDevelopment!$F:$F,QuestionsDevelopment!$H:$M),"N/A")</f>
        <v>Select Response</v>
      </c>
      <c r="AO30" t="str">
        <v>Yes</v>
      </c>
      <c r="AP30" t="str">
        <v>No</v>
      </c>
      <c r="AQ30" t="str">
        <v>Unknown</v>
      </c>
      <c r="AR30" t="str">
        <v>N/A</v>
      </c>
      <c r="AS30">
        <v>0</v>
      </c>
      <c r="AT30" t="str" cm="1">
        <f t="array" ref="AT30:AY30">IF(ISNUMBER(SEARCH(AT$2,_xlfn.XLOOKUP($B30,QuestionsDevelopment!$F:$F,QuestionsDevelopment!$D:$D))),_xlfn.XLOOKUP($B30,QuestionsDevelopment!$F:$F,QuestionsDevelopment!$H:$M),"N/A")</f>
        <v>Select Response</v>
      </c>
      <c r="AU30" t="str">
        <v>Yes</v>
      </c>
      <c r="AV30" t="str">
        <v>No</v>
      </c>
      <c r="AW30" t="str">
        <v>Unknown</v>
      </c>
      <c r="AX30" t="str">
        <v>N/A</v>
      </c>
      <c r="AY30">
        <v>0</v>
      </c>
      <c r="AZ30" s="48" t="str">
        <f t="shared" si="14"/>
        <v>N/A</v>
      </c>
      <c r="BA30" s="49"/>
      <c r="BB30" s="49"/>
      <c r="BC30" s="49"/>
      <c r="BD30" s="49"/>
      <c r="BE30" s="49"/>
      <c r="BF30" s="50" t="str">
        <f t="shared" si="15"/>
        <v>Select Response</v>
      </c>
      <c r="BG30" s="49"/>
      <c r="BH30" s="49"/>
      <c r="BI30" s="49"/>
      <c r="BJ30" s="49"/>
      <c r="BK30" s="49"/>
      <c r="BL30" s="50" t="str">
        <f t="shared" si="16"/>
        <v>Select Response</v>
      </c>
      <c r="BM30" s="49"/>
      <c r="BN30" s="49"/>
      <c r="BO30" s="49"/>
      <c r="BP30" s="49"/>
      <c r="BQ30" s="49"/>
      <c r="BR30" s="50" t="str">
        <f t="shared" si="17"/>
        <v>N/A</v>
      </c>
      <c r="BS30" s="49"/>
      <c r="BT30" s="49"/>
      <c r="BU30" s="49"/>
      <c r="BV30" s="49"/>
      <c r="BW30" s="49"/>
      <c r="BX30" s="50" t="str">
        <f t="shared" si="18"/>
        <v>Select Response</v>
      </c>
      <c r="BY30" s="49"/>
      <c r="BZ30" s="49"/>
      <c r="CA30" s="49"/>
      <c r="CB30" s="49"/>
      <c r="CC30" s="49"/>
      <c r="CD30" s="50" t="str">
        <f t="shared" si="19"/>
        <v>Select Response</v>
      </c>
      <c r="CE30" s="49"/>
      <c r="CF30" s="49"/>
      <c r="CG30" s="49"/>
      <c r="CH30" s="49"/>
      <c r="CI30" s="49"/>
      <c r="CJ30" s="50" t="str">
        <f t="shared" si="20"/>
        <v>Select Response</v>
      </c>
      <c r="CK30" s="49"/>
      <c r="CL30" s="49"/>
      <c r="CM30" s="49"/>
      <c r="CN30" s="49"/>
      <c r="CO30" s="49"/>
      <c r="CP30" s="51"/>
      <c r="CQ30" s="50" t="str">
        <f>Lists!$C$2</f>
        <v>Select Response</v>
      </c>
      <c r="CR30" s="50"/>
    </row>
    <row r="31" spans="1:96" x14ac:dyDescent="0.2">
      <c r="C31" s="21"/>
      <c r="D31" s="5"/>
      <c r="E31" s="5"/>
      <c r="F31" s="5"/>
      <c r="G31" s="5"/>
      <c r="H31" s="5"/>
      <c r="I31" s="5"/>
      <c r="AZ31" s="48"/>
      <c r="BA31" s="49"/>
      <c r="BB31" s="49"/>
      <c r="BC31" s="49"/>
      <c r="BD31" s="49"/>
      <c r="BE31" s="49"/>
      <c r="BF31" s="50"/>
      <c r="BG31" s="49"/>
      <c r="BH31" s="49"/>
      <c r="BI31" s="49"/>
      <c r="BJ31" s="49"/>
      <c r="BK31" s="49"/>
      <c r="BL31" s="50"/>
      <c r="BM31" s="49"/>
      <c r="BN31" s="49"/>
      <c r="BO31" s="49"/>
      <c r="BP31" s="49"/>
      <c r="BQ31" s="49"/>
      <c r="BR31" s="50"/>
      <c r="BS31" s="49"/>
      <c r="BT31" s="49"/>
      <c r="BU31" s="49"/>
      <c r="BV31" s="49"/>
      <c r="BW31" s="49"/>
      <c r="BX31" s="50"/>
      <c r="BY31" s="49"/>
      <c r="BZ31" s="49"/>
      <c r="CA31" s="49"/>
      <c r="CB31" s="49"/>
      <c r="CC31" s="49"/>
      <c r="CD31" s="50"/>
      <c r="CE31" s="49"/>
      <c r="CF31" s="49"/>
      <c r="CG31" s="49"/>
      <c r="CH31" s="49"/>
      <c r="CI31" s="49"/>
      <c r="CJ31" s="50"/>
      <c r="CK31" s="49"/>
      <c r="CL31" s="49"/>
      <c r="CM31" s="49"/>
      <c r="CN31" s="49"/>
      <c r="CO31" s="49"/>
      <c r="CP31" s="51"/>
      <c r="CQ31" s="50"/>
      <c r="CR31" s="50"/>
    </row>
    <row r="32" spans="1:96" s="19" customFormat="1" x14ac:dyDescent="0.2">
      <c r="B32" s="16" t="s">
        <v>4</v>
      </c>
      <c r="C32" s="23"/>
      <c r="D32" s="16"/>
      <c r="E32" s="16"/>
      <c r="F32" s="16"/>
      <c r="G32" s="16"/>
      <c r="H32" s="16"/>
      <c r="I32" s="16"/>
      <c r="J32" s="25"/>
      <c r="AZ32" s="52"/>
      <c r="BA32" s="51"/>
      <c r="BB32" s="51"/>
      <c r="BC32" s="51"/>
      <c r="BD32" s="51"/>
      <c r="BE32" s="51"/>
      <c r="BF32" s="53"/>
      <c r="BG32" s="51"/>
      <c r="BH32" s="51"/>
      <c r="BI32" s="51"/>
      <c r="BJ32" s="51"/>
      <c r="BK32" s="51"/>
      <c r="BL32" s="53"/>
      <c r="BM32" s="51"/>
      <c r="BN32" s="51"/>
      <c r="BO32" s="51"/>
      <c r="BP32" s="51"/>
      <c r="BQ32" s="51"/>
      <c r="BR32" s="53"/>
      <c r="BS32" s="51"/>
      <c r="BT32" s="51"/>
      <c r="BU32" s="51"/>
      <c r="BV32" s="51"/>
      <c r="BW32" s="51"/>
      <c r="BX32" s="53"/>
      <c r="BY32" s="51"/>
      <c r="BZ32" s="51"/>
      <c r="CA32" s="51"/>
      <c r="CB32" s="51"/>
      <c r="CC32" s="51"/>
      <c r="CD32" s="53"/>
      <c r="CE32" s="51"/>
      <c r="CF32" s="51"/>
      <c r="CG32" s="51"/>
      <c r="CH32" s="51"/>
      <c r="CI32" s="51"/>
      <c r="CJ32" s="53"/>
      <c r="CK32" s="51"/>
      <c r="CL32" s="51"/>
      <c r="CM32" s="51"/>
      <c r="CN32" s="51"/>
      <c r="CO32" s="51"/>
      <c r="CP32" s="51"/>
      <c r="CQ32" s="51"/>
      <c r="CR32" s="53"/>
    </row>
    <row r="33" spans="1:96" ht="102" x14ac:dyDescent="0.2">
      <c r="A33" t="str">
        <f>_xlfn.XLOOKUP(B33,QuestionsDevelopment!F:F,QuestionsDevelopment!B:B)</f>
        <v>Operational</v>
      </c>
      <c r="B33" s="1" t="str" cm="1">
        <f t="array" ref="B33:B62">_xlfn._xlws.FILTER(QuestionsDevelopment!F:F,(QuestionsDevelopment!A:A="Y")*(QuestionsDevelopment!C:C=LEFT(B32,3)))</f>
        <v>Are your O&amp;M procedures:
* well documented
* up to date
* readily accessible
* understood
* used</v>
      </c>
      <c r="C33" s="21"/>
      <c r="D33" s="5"/>
      <c r="E33" s="5"/>
      <c r="F33" s="5"/>
      <c r="G33" s="5"/>
      <c r="H33" s="5"/>
      <c r="I33" s="5"/>
      <c r="J33" s="24" t="str" cm="1">
        <f t="array" ref="J33">IF(ISNUMBER(SEARCH(J$2,_xlfn.XLOOKUP($B33,QuestionsDevelopment!$F:$F,QuestionsDevelopment!$D:$D))),_xlfn.XLOOKUP($B33,QuestionsDevelopment!$F:$F,QuestionsDevelopment!$H:$M),"N/A")</f>
        <v>N/A</v>
      </c>
      <c r="P33" t="str" cm="1">
        <f t="array" ref="P33:U33">IF(ISNUMBER(SEARCH(P$2,_xlfn.XLOOKUP($B33,QuestionsDevelopment!$F:$F,QuestionsDevelopment!$D:$D))),_xlfn.XLOOKUP($B33,QuestionsDevelopment!$F:$F,QuestionsDevelopment!$H:$M),"N/A")</f>
        <v>Select Response</v>
      </c>
      <c r="Q33" t="str">
        <v>Yes, all of the above</v>
      </c>
      <c r="R33" t="str">
        <v>Yes, but some issues</v>
      </c>
      <c r="S33" t="str">
        <v>Significant issues</v>
      </c>
      <c r="T33" t="str">
        <v>Unknown</v>
      </c>
      <c r="U33">
        <v>0</v>
      </c>
      <c r="V33" t="str" cm="1">
        <f t="array" ref="V33:AA33">IF(ISNUMBER(SEARCH(V$2,_xlfn.XLOOKUP($B33,QuestionsDevelopment!$F:$F,QuestionsDevelopment!$D:$D))),_xlfn.XLOOKUP($B33,QuestionsDevelopment!$F:$F,QuestionsDevelopment!$H:$M),"N/A")</f>
        <v>Select Response</v>
      </c>
      <c r="W33" t="str">
        <v>Yes, all of the above</v>
      </c>
      <c r="X33" t="str">
        <v>Yes, but some issues</v>
      </c>
      <c r="Y33" t="str">
        <v>Significant issues</v>
      </c>
      <c r="Z33" t="str">
        <v>Unknown</v>
      </c>
      <c r="AA33">
        <v>0</v>
      </c>
      <c r="AB33" t="str" cm="1">
        <f t="array" ref="AB33:AG33">IF(ISNUMBER(SEARCH(AB$2,_xlfn.XLOOKUP($B33,QuestionsDevelopment!$F:$F,QuestionsDevelopment!$D:$D))),_xlfn.XLOOKUP($B33,QuestionsDevelopment!$F:$F,QuestionsDevelopment!$H:$M),"N/A")</f>
        <v>Select Response</v>
      </c>
      <c r="AC33" t="str">
        <v>Yes, all of the above</v>
      </c>
      <c r="AD33" t="str">
        <v>Yes, but some issues</v>
      </c>
      <c r="AE33" t="str">
        <v>Significant issues</v>
      </c>
      <c r="AF33" t="str">
        <v>Unknown</v>
      </c>
      <c r="AG33">
        <v>0</v>
      </c>
      <c r="AH33" t="str" cm="1">
        <f t="array" ref="AH33:AM33">IF(ISNUMBER(SEARCH(AH$2,_xlfn.XLOOKUP($B33,QuestionsDevelopment!$F:$F,QuestionsDevelopment!$D:$D))),_xlfn.XLOOKUP($B33,QuestionsDevelopment!$F:$F,QuestionsDevelopment!$H:$M),"N/A")</f>
        <v>Select Response</v>
      </c>
      <c r="AI33" t="str">
        <v>Yes, all of the above</v>
      </c>
      <c r="AJ33" t="str">
        <v>Yes, but some issues</v>
      </c>
      <c r="AK33" t="str">
        <v>Significant issues</v>
      </c>
      <c r="AL33" t="str">
        <v>Unknown</v>
      </c>
      <c r="AM33">
        <v>0</v>
      </c>
      <c r="AN33" t="str" cm="1">
        <f t="array" ref="AN33:AS33">IF(ISNUMBER(SEARCH(AN$2,_xlfn.XLOOKUP($B33,QuestionsDevelopment!$F:$F,QuestionsDevelopment!$D:$D))),_xlfn.XLOOKUP($B33,QuestionsDevelopment!$F:$F,QuestionsDevelopment!$H:$M),"N/A")</f>
        <v>Select Response</v>
      </c>
      <c r="AO33" t="str">
        <v>Yes, all of the above</v>
      </c>
      <c r="AP33" t="str">
        <v>Yes, but some issues</v>
      </c>
      <c r="AQ33" t="str">
        <v>Significant issues</v>
      </c>
      <c r="AR33" t="str">
        <v>Unknown</v>
      </c>
      <c r="AS33">
        <v>0</v>
      </c>
      <c r="AT33" t="str" cm="1">
        <f t="array" ref="AT33:AY33">IF(ISNUMBER(SEARCH(AT$2,_xlfn.XLOOKUP($B33,QuestionsDevelopment!$F:$F,QuestionsDevelopment!$D:$D))),_xlfn.XLOOKUP($B33,QuestionsDevelopment!$F:$F,QuestionsDevelopment!$H:$M),"N/A")</f>
        <v>Select Response</v>
      </c>
      <c r="AU33" t="str">
        <v>Yes, all of the above</v>
      </c>
      <c r="AV33" t="str">
        <v>Yes, but some issues</v>
      </c>
      <c r="AW33" t="str">
        <v>Significant issues</v>
      </c>
      <c r="AX33" t="str">
        <v>Unknown</v>
      </c>
      <c r="AY33">
        <v>0</v>
      </c>
      <c r="AZ33" s="48" t="str">
        <f t="shared" ref="AZ33:AZ62" si="21">J33</f>
        <v>N/A</v>
      </c>
      <c r="BA33" s="49"/>
      <c r="BB33" s="49"/>
      <c r="BC33" s="49"/>
      <c r="BD33" s="49"/>
      <c r="BE33" s="49"/>
      <c r="BF33" s="50" t="str">
        <f t="shared" ref="BF33:BF62" si="22">P33</f>
        <v>Select Response</v>
      </c>
      <c r="BG33" s="49"/>
      <c r="BH33" s="49"/>
      <c r="BI33" s="49"/>
      <c r="BJ33" s="49"/>
      <c r="BK33" s="49"/>
      <c r="BL33" s="50" t="str">
        <f t="shared" ref="BL33:BL62" si="23">V33</f>
        <v>Select Response</v>
      </c>
      <c r="BM33" s="49"/>
      <c r="BN33" s="49"/>
      <c r="BO33" s="49"/>
      <c r="BP33" s="49"/>
      <c r="BQ33" s="49"/>
      <c r="BR33" s="50" t="str">
        <f t="shared" ref="BR33:BR62" si="24">AB33</f>
        <v>Select Response</v>
      </c>
      <c r="BS33" s="49"/>
      <c r="BT33" s="49"/>
      <c r="BU33" s="49"/>
      <c r="BV33" s="49"/>
      <c r="BW33" s="49"/>
      <c r="BX33" s="50" t="str">
        <f t="shared" ref="BX33:BX62" si="25">AH33</f>
        <v>Select Response</v>
      </c>
      <c r="BY33" s="49"/>
      <c r="BZ33" s="49"/>
      <c r="CA33" s="49"/>
      <c r="CB33" s="49"/>
      <c r="CC33" s="49"/>
      <c r="CD33" s="50" t="str">
        <f t="shared" ref="CD33:CD62" si="26">AN33</f>
        <v>Select Response</v>
      </c>
      <c r="CE33" s="49"/>
      <c r="CF33" s="49"/>
      <c r="CG33" s="49"/>
      <c r="CH33" s="49"/>
      <c r="CI33" s="49"/>
      <c r="CJ33" s="50" t="str">
        <f t="shared" ref="CJ33:CJ62" si="27">AT33</f>
        <v>Select Response</v>
      </c>
      <c r="CK33" s="49"/>
      <c r="CL33" s="49"/>
      <c r="CM33" s="49"/>
      <c r="CN33" s="49"/>
      <c r="CO33" s="49"/>
      <c r="CP33" s="51"/>
      <c r="CQ33" s="50" t="str">
        <f>Lists!$C$2</f>
        <v>Select Response</v>
      </c>
      <c r="CR33" s="50"/>
    </row>
    <row r="34" spans="1:96" ht="51" x14ac:dyDescent="0.2">
      <c r="A34" t="str">
        <f>_xlfn.XLOOKUP(B34,QuestionsDevelopment!F:F,QuestionsDevelopment!B:B)</f>
        <v>Operational</v>
      </c>
      <c r="B34" s="1" t="str">
        <v>Is your source water quality variable throughout the year, or can it change suddenly? (e.g., multiple sources, surface water source variablity)</v>
      </c>
      <c r="C34" s="21"/>
      <c r="D34" s="5"/>
      <c r="E34" s="5"/>
      <c r="F34" s="5"/>
      <c r="G34" s="5"/>
      <c r="H34" s="5"/>
      <c r="I34" s="5"/>
      <c r="J34" s="24" t="str" cm="1">
        <f t="array" ref="J34">IF(ISNUMBER(SEARCH(J$2,_xlfn.XLOOKUP($B34,QuestionsDevelopment!$F:$F,QuestionsDevelopment!$D:$D))),_xlfn.XLOOKUP($B34,QuestionsDevelopment!$F:$F,QuestionsDevelopment!$H:$M),"N/A")</f>
        <v>N/A</v>
      </c>
      <c r="P34" t="str" cm="1">
        <f t="array" ref="P34:U34">IF(ISNUMBER(SEARCH(P$2,_xlfn.XLOOKUP($B34,QuestionsDevelopment!$F:$F,QuestionsDevelopment!$D:$D))),_xlfn.XLOOKUP($B34,QuestionsDevelopment!$F:$F,QuestionsDevelopment!$H:$M),"N/A")</f>
        <v>Select Response</v>
      </c>
      <c r="Q34" t="str">
        <v>Yes</v>
      </c>
      <c r="R34" t="str">
        <v>No</v>
      </c>
      <c r="S34" t="str">
        <v>Unknown</v>
      </c>
      <c r="T34">
        <v>0</v>
      </c>
      <c r="U34">
        <v>0</v>
      </c>
      <c r="V34" t="str" cm="1">
        <f t="array" ref="V34">IF(ISNUMBER(SEARCH(V$2,_xlfn.XLOOKUP($B34,QuestionsDevelopment!$F:$F,QuestionsDevelopment!$D:$D))),_xlfn.XLOOKUP($B34,QuestionsDevelopment!$F:$F,QuestionsDevelopment!$H:$M),"N/A")</f>
        <v>N/A</v>
      </c>
      <c r="AB34" t="str" cm="1">
        <f t="array" ref="AB34">IF(ISNUMBER(SEARCH(AB$2,_xlfn.XLOOKUP($B34,QuestionsDevelopment!$F:$F,QuestionsDevelopment!$D:$D))),_xlfn.XLOOKUP($B34,QuestionsDevelopment!$F:$F,QuestionsDevelopment!$H:$M),"N/A")</f>
        <v>N/A</v>
      </c>
      <c r="AH34" t="str" cm="1">
        <f t="array" ref="AH34">IF(ISNUMBER(SEARCH(AH$2,_xlfn.XLOOKUP($B34,QuestionsDevelopment!$F:$F,QuestionsDevelopment!$D:$D))),_xlfn.XLOOKUP($B34,QuestionsDevelopment!$F:$F,QuestionsDevelopment!$H:$M),"N/A")</f>
        <v>N/A</v>
      </c>
      <c r="AN34" t="str" cm="1">
        <f t="array" ref="AN34">IF(ISNUMBER(SEARCH(AN$2,_xlfn.XLOOKUP($B34,QuestionsDevelopment!$F:$F,QuestionsDevelopment!$D:$D))),_xlfn.XLOOKUP($B34,QuestionsDevelopment!$F:$F,QuestionsDevelopment!$H:$M),"N/A")</f>
        <v>N/A</v>
      </c>
      <c r="AT34" t="str" cm="1">
        <f t="array" ref="AT34">IF(ISNUMBER(SEARCH(AT$2,_xlfn.XLOOKUP($B34,QuestionsDevelopment!$F:$F,QuestionsDevelopment!$D:$D))),_xlfn.XLOOKUP($B34,QuestionsDevelopment!$F:$F,QuestionsDevelopment!$H:$M),"N/A")</f>
        <v>N/A</v>
      </c>
      <c r="AZ34" s="48" t="str">
        <f t="shared" si="21"/>
        <v>N/A</v>
      </c>
      <c r="BA34" s="49"/>
      <c r="BB34" s="49"/>
      <c r="BC34" s="49"/>
      <c r="BD34" s="49"/>
      <c r="BE34" s="49"/>
      <c r="BF34" s="50" t="str">
        <f t="shared" si="22"/>
        <v>Select Response</v>
      </c>
      <c r="BG34" s="49"/>
      <c r="BH34" s="49"/>
      <c r="BI34" s="49"/>
      <c r="BJ34" s="49"/>
      <c r="BK34" s="49"/>
      <c r="BL34" s="50" t="str">
        <f t="shared" si="23"/>
        <v>N/A</v>
      </c>
      <c r="BM34" s="49"/>
      <c r="BN34" s="49"/>
      <c r="BO34" s="49"/>
      <c r="BP34" s="49"/>
      <c r="BQ34" s="49"/>
      <c r="BR34" s="50" t="str">
        <f t="shared" si="24"/>
        <v>N/A</v>
      </c>
      <c r="BS34" s="49"/>
      <c r="BT34" s="49"/>
      <c r="BU34" s="49"/>
      <c r="BV34" s="49"/>
      <c r="BW34" s="49"/>
      <c r="BX34" s="50" t="str">
        <f t="shared" si="25"/>
        <v>N/A</v>
      </c>
      <c r="BY34" s="49"/>
      <c r="BZ34" s="49"/>
      <c r="CA34" s="49"/>
      <c r="CB34" s="49"/>
      <c r="CC34" s="49"/>
      <c r="CD34" s="50" t="str">
        <f t="shared" si="26"/>
        <v>N/A</v>
      </c>
      <c r="CE34" s="49"/>
      <c r="CF34" s="49"/>
      <c r="CG34" s="49"/>
      <c r="CH34" s="49"/>
      <c r="CI34" s="49"/>
      <c r="CJ34" s="50" t="str">
        <f t="shared" si="27"/>
        <v>N/A</v>
      </c>
      <c r="CK34" s="49"/>
      <c r="CL34" s="49"/>
      <c r="CM34" s="49"/>
      <c r="CN34" s="49"/>
      <c r="CO34" s="49"/>
      <c r="CP34" s="51"/>
      <c r="CQ34" s="50" t="str">
        <f>Lists!$C$2</f>
        <v>Select Response</v>
      </c>
      <c r="CR34" s="50"/>
    </row>
    <row r="35" spans="1:96" ht="34" x14ac:dyDescent="0.2">
      <c r="A35" t="str">
        <f>_xlfn.XLOOKUP(B35,QuestionsDevelopment!F:F,QuestionsDevelopment!B:B)</f>
        <v>Operational</v>
      </c>
      <c r="B35" s="1" t="str">
        <v>Do you have non-residential wastewater connections?</v>
      </c>
      <c r="C35" s="21"/>
      <c r="D35" s="5"/>
      <c r="E35" s="5"/>
      <c r="F35" s="5"/>
      <c r="G35" s="5"/>
      <c r="H35" s="5"/>
      <c r="I35" s="5"/>
      <c r="J35" s="24" t="str" cm="1">
        <f t="array" ref="J35">IF(ISNUMBER(SEARCH(J$2,_xlfn.XLOOKUP($B35,QuestionsDevelopment!$F:$F,QuestionsDevelopment!$D:$D))),_xlfn.XLOOKUP($B35,QuestionsDevelopment!$F:$F,QuestionsDevelopment!$H:$M),"N/A")</f>
        <v>N/A</v>
      </c>
      <c r="P35" t="str" cm="1">
        <f t="array" ref="P35">IF(ISNUMBER(SEARCH(P$2,_xlfn.XLOOKUP($B35,QuestionsDevelopment!$F:$F,QuestionsDevelopment!$D:$D))),_xlfn.XLOOKUP($B35,QuestionsDevelopment!$F:$F,QuestionsDevelopment!$H:$M),"N/A")</f>
        <v>N/A</v>
      </c>
      <c r="V35" t="str" cm="1">
        <f t="array" ref="V35">IF(ISNUMBER(SEARCH(V$2,_xlfn.XLOOKUP($B35,QuestionsDevelopment!$F:$F,QuestionsDevelopment!$D:$D))),_xlfn.XLOOKUP($B35,QuestionsDevelopment!$F:$F,QuestionsDevelopment!$H:$M),"N/A")</f>
        <v>N/A</v>
      </c>
      <c r="AB35" t="str" cm="1">
        <f t="array" ref="AB35">IF(ISNUMBER(SEARCH(AB$2,_xlfn.XLOOKUP($B35,QuestionsDevelopment!$F:$F,QuestionsDevelopment!$D:$D))),_xlfn.XLOOKUP($B35,QuestionsDevelopment!$F:$F,QuestionsDevelopment!$H:$M),"N/A")</f>
        <v>N/A</v>
      </c>
      <c r="AH35" t="str" cm="1">
        <f t="array" ref="AH35:AM35">IF(ISNUMBER(SEARCH(AH$2,_xlfn.XLOOKUP($B35,QuestionsDevelopment!$F:$F,QuestionsDevelopment!$D:$D))),_xlfn.XLOOKUP($B35,QuestionsDevelopment!$F:$F,QuestionsDevelopment!$H:$M),"N/A")</f>
        <v>Select Response</v>
      </c>
      <c r="AI35" t="str">
        <v>Yes</v>
      </c>
      <c r="AJ35" t="str">
        <v>No</v>
      </c>
      <c r="AK35" t="str">
        <v>Unknown</v>
      </c>
      <c r="AL35">
        <v>0</v>
      </c>
      <c r="AM35">
        <v>0</v>
      </c>
      <c r="AN35" t="str" cm="1">
        <f t="array" ref="AN35">IF(ISNUMBER(SEARCH(AN$2,_xlfn.XLOOKUP($B35,QuestionsDevelopment!$F:$F,QuestionsDevelopment!$D:$D))),_xlfn.XLOOKUP($B35,QuestionsDevelopment!$F:$F,QuestionsDevelopment!$H:$M),"N/A")</f>
        <v>N/A</v>
      </c>
      <c r="AT35" t="str" cm="1">
        <f t="array" ref="AT35">IF(ISNUMBER(SEARCH(AT$2,_xlfn.XLOOKUP($B35,QuestionsDevelopment!$F:$F,QuestionsDevelopment!$D:$D))),_xlfn.XLOOKUP($B35,QuestionsDevelopment!$F:$F,QuestionsDevelopment!$H:$M),"N/A")</f>
        <v>N/A</v>
      </c>
      <c r="AZ35" s="48" t="str">
        <f t="shared" si="21"/>
        <v>N/A</v>
      </c>
      <c r="BA35" s="49"/>
      <c r="BB35" s="49"/>
      <c r="BC35" s="49"/>
      <c r="BD35" s="49"/>
      <c r="BE35" s="49"/>
      <c r="BF35" s="50" t="str">
        <f t="shared" si="22"/>
        <v>N/A</v>
      </c>
      <c r="BG35" s="49"/>
      <c r="BH35" s="49"/>
      <c r="BI35" s="49"/>
      <c r="BJ35" s="49"/>
      <c r="BK35" s="49"/>
      <c r="BL35" s="50" t="str">
        <f t="shared" si="23"/>
        <v>N/A</v>
      </c>
      <c r="BM35" s="49"/>
      <c r="BN35" s="49"/>
      <c r="BO35" s="49"/>
      <c r="BP35" s="49"/>
      <c r="BQ35" s="49"/>
      <c r="BR35" s="50" t="str">
        <f t="shared" si="24"/>
        <v>N/A</v>
      </c>
      <c r="BS35" s="49"/>
      <c r="BT35" s="49"/>
      <c r="BU35" s="49"/>
      <c r="BV35" s="49"/>
      <c r="BW35" s="49"/>
      <c r="BX35" s="50" t="str">
        <f t="shared" si="25"/>
        <v>Select Response</v>
      </c>
      <c r="BY35" s="49"/>
      <c r="BZ35" s="49"/>
      <c r="CA35" s="49"/>
      <c r="CB35" s="49"/>
      <c r="CC35" s="49"/>
      <c r="CD35" s="50" t="str">
        <f t="shared" si="26"/>
        <v>N/A</v>
      </c>
      <c r="CE35" s="49"/>
      <c r="CF35" s="49"/>
      <c r="CG35" s="49"/>
      <c r="CH35" s="49"/>
      <c r="CI35" s="49"/>
      <c r="CJ35" s="50" t="str">
        <f t="shared" si="27"/>
        <v>N/A</v>
      </c>
      <c r="CK35" s="49"/>
      <c r="CL35" s="49"/>
      <c r="CM35" s="49"/>
      <c r="CN35" s="49"/>
      <c r="CO35" s="49"/>
      <c r="CP35" s="51"/>
      <c r="CQ35" s="50" t="str">
        <f>Lists!$C$2</f>
        <v>Select Response</v>
      </c>
      <c r="CR35" s="50"/>
    </row>
    <row r="36" spans="1:96" ht="34" x14ac:dyDescent="0.2">
      <c r="A36" t="str">
        <f>_xlfn.XLOOKUP(B36,QuestionsDevelopment!F:F,QuestionsDevelopment!B:B)</f>
        <v>Operational</v>
      </c>
      <c r="B36" s="1" t="str">
        <v>If you have non-residential wastewater connections, have you conducted a source control assessment?</v>
      </c>
      <c r="C36" s="21"/>
      <c r="D36" s="5"/>
      <c r="E36" s="5"/>
      <c r="F36" s="5"/>
      <c r="G36" s="5"/>
      <c r="H36" s="5"/>
      <c r="I36" s="5"/>
      <c r="J36" s="24" t="str" cm="1">
        <f t="array" ref="J36">IF(ISNUMBER(SEARCH(J$2,_xlfn.XLOOKUP($B36,QuestionsDevelopment!$F:$F,QuestionsDevelopment!$D:$D))),_xlfn.XLOOKUP($B36,QuestionsDevelopment!$F:$F,QuestionsDevelopment!$H:$M),"N/A")</f>
        <v>N/A</v>
      </c>
      <c r="P36" t="str" cm="1">
        <f t="array" ref="P36">IF(ISNUMBER(SEARCH(P$2,_xlfn.XLOOKUP($B36,QuestionsDevelopment!$F:$F,QuestionsDevelopment!$D:$D))),_xlfn.XLOOKUP($B36,QuestionsDevelopment!$F:$F,QuestionsDevelopment!$H:$M),"N/A")</f>
        <v>N/A</v>
      </c>
      <c r="V36" t="str" cm="1">
        <f t="array" ref="V36">IF(ISNUMBER(SEARCH(V$2,_xlfn.XLOOKUP($B36,QuestionsDevelopment!$F:$F,QuestionsDevelopment!$D:$D))),_xlfn.XLOOKUP($B36,QuestionsDevelopment!$F:$F,QuestionsDevelopment!$H:$M),"N/A")</f>
        <v>N/A</v>
      </c>
      <c r="AB36" t="str" cm="1">
        <f t="array" ref="AB36">IF(ISNUMBER(SEARCH(AB$2,_xlfn.XLOOKUP($B36,QuestionsDevelopment!$F:$F,QuestionsDevelopment!$D:$D))),_xlfn.XLOOKUP($B36,QuestionsDevelopment!$F:$F,QuestionsDevelopment!$H:$M),"N/A")</f>
        <v>N/A</v>
      </c>
      <c r="AH36" t="str" cm="1">
        <f t="array" ref="AH36:AM36">IF(ISNUMBER(SEARCH(AH$2,_xlfn.XLOOKUP($B36,QuestionsDevelopment!$F:$F,QuestionsDevelopment!$D:$D))),_xlfn.XLOOKUP($B36,QuestionsDevelopment!$F:$F,QuestionsDevelopment!$H:$M),"N/A")</f>
        <v>Select Response</v>
      </c>
      <c r="AI36" t="str">
        <v>Yes</v>
      </c>
      <c r="AJ36" t="str">
        <v>No</v>
      </c>
      <c r="AK36" t="str">
        <v>Unknown</v>
      </c>
      <c r="AL36" t="str">
        <v>N/A</v>
      </c>
      <c r="AM36">
        <v>0</v>
      </c>
      <c r="AN36" t="str" cm="1">
        <f t="array" ref="AN36">IF(ISNUMBER(SEARCH(AN$2,_xlfn.XLOOKUP($B36,QuestionsDevelopment!$F:$F,QuestionsDevelopment!$D:$D))),_xlfn.XLOOKUP($B36,QuestionsDevelopment!$F:$F,QuestionsDevelopment!$H:$M),"N/A")</f>
        <v>N/A</v>
      </c>
      <c r="AT36" t="str" cm="1">
        <f t="array" ref="AT36">IF(ISNUMBER(SEARCH(AT$2,_xlfn.XLOOKUP($B36,QuestionsDevelopment!$F:$F,QuestionsDevelopment!$D:$D))),_xlfn.XLOOKUP($B36,QuestionsDevelopment!$F:$F,QuestionsDevelopment!$H:$M),"N/A")</f>
        <v>N/A</v>
      </c>
      <c r="AZ36" s="48" t="str">
        <f t="shared" si="21"/>
        <v>N/A</v>
      </c>
      <c r="BA36" s="49"/>
      <c r="BB36" s="49"/>
      <c r="BC36" s="49"/>
      <c r="BD36" s="49"/>
      <c r="BE36" s="49"/>
      <c r="BF36" s="50" t="str">
        <f t="shared" si="22"/>
        <v>N/A</v>
      </c>
      <c r="BG36" s="49"/>
      <c r="BH36" s="49"/>
      <c r="BI36" s="49"/>
      <c r="BJ36" s="49"/>
      <c r="BK36" s="49"/>
      <c r="BL36" s="50" t="str">
        <f t="shared" si="23"/>
        <v>N/A</v>
      </c>
      <c r="BM36" s="49"/>
      <c r="BN36" s="49"/>
      <c r="BO36" s="49"/>
      <c r="BP36" s="49"/>
      <c r="BQ36" s="49"/>
      <c r="BR36" s="50" t="str">
        <f t="shared" si="24"/>
        <v>N/A</v>
      </c>
      <c r="BS36" s="49"/>
      <c r="BT36" s="49"/>
      <c r="BU36" s="49"/>
      <c r="BV36" s="49"/>
      <c r="BW36" s="49"/>
      <c r="BX36" s="50" t="str">
        <f t="shared" si="25"/>
        <v>Select Response</v>
      </c>
      <c r="BY36" s="49"/>
      <c r="BZ36" s="49"/>
      <c r="CA36" s="49"/>
      <c r="CB36" s="49"/>
      <c r="CC36" s="49"/>
      <c r="CD36" s="50" t="str">
        <f t="shared" si="26"/>
        <v>N/A</v>
      </c>
      <c r="CE36" s="49"/>
      <c r="CF36" s="49"/>
      <c r="CG36" s="49"/>
      <c r="CH36" s="49"/>
      <c r="CI36" s="49"/>
      <c r="CJ36" s="50" t="str">
        <f t="shared" si="27"/>
        <v>N/A</v>
      </c>
      <c r="CK36" s="49"/>
      <c r="CL36" s="49"/>
      <c r="CM36" s="49"/>
      <c r="CN36" s="49"/>
      <c r="CO36" s="49"/>
      <c r="CP36" s="51"/>
      <c r="CQ36" s="50" t="str">
        <f>Lists!$C$2</f>
        <v>Select Response</v>
      </c>
      <c r="CR36" s="50"/>
    </row>
    <row r="37" spans="1:96" ht="34" x14ac:dyDescent="0.2">
      <c r="A37" t="str">
        <f>_xlfn.XLOOKUP(B37,QuestionsDevelopment!F:F,QuestionsDevelopment!B:B)</f>
        <v>Operational</v>
      </c>
      <c r="B37" s="1" t="str">
        <v>If you have non-residential wastewater connections, do you have programs in place to address source-related risks?</v>
      </c>
      <c r="C37" s="21"/>
      <c r="D37" s="5"/>
      <c r="E37" s="5"/>
      <c r="F37" s="5"/>
      <c r="G37" s="5"/>
      <c r="H37" s="5"/>
      <c r="I37" s="5"/>
      <c r="J37" s="24" t="str" cm="1">
        <f t="array" ref="J37">IF(ISNUMBER(SEARCH(J$2,_xlfn.XLOOKUP($B37,QuestionsDevelopment!$F:$F,QuestionsDevelopment!$D:$D))),_xlfn.XLOOKUP($B37,QuestionsDevelopment!$F:$F,QuestionsDevelopment!$H:$M),"N/A")</f>
        <v>N/A</v>
      </c>
      <c r="P37" t="str" cm="1">
        <f t="array" ref="P37">IF(ISNUMBER(SEARCH(P$2,_xlfn.XLOOKUP($B37,QuestionsDevelopment!$F:$F,QuestionsDevelopment!$D:$D))),_xlfn.XLOOKUP($B37,QuestionsDevelopment!$F:$F,QuestionsDevelopment!$H:$M),"N/A")</f>
        <v>N/A</v>
      </c>
      <c r="V37" t="str" cm="1">
        <f t="array" ref="V37">IF(ISNUMBER(SEARCH(V$2,_xlfn.XLOOKUP($B37,QuestionsDevelopment!$F:$F,QuestionsDevelopment!$D:$D))),_xlfn.XLOOKUP($B37,QuestionsDevelopment!$F:$F,QuestionsDevelopment!$H:$M),"N/A")</f>
        <v>N/A</v>
      </c>
      <c r="AB37" t="str" cm="1">
        <f t="array" ref="AB37">IF(ISNUMBER(SEARCH(AB$2,_xlfn.XLOOKUP($B37,QuestionsDevelopment!$F:$F,QuestionsDevelopment!$D:$D))),_xlfn.XLOOKUP($B37,QuestionsDevelopment!$F:$F,QuestionsDevelopment!$H:$M),"N/A")</f>
        <v>N/A</v>
      </c>
      <c r="AH37" t="str" cm="1">
        <f t="array" ref="AH37:AM37">IF(ISNUMBER(SEARCH(AH$2,_xlfn.XLOOKUP($B37,QuestionsDevelopment!$F:$F,QuestionsDevelopment!$D:$D))),_xlfn.XLOOKUP($B37,QuestionsDevelopment!$F:$F,QuestionsDevelopment!$H:$M),"N/A")</f>
        <v>Select Response</v>
      </c>
      <c r="AI37" t="str">
        <v>Yes</v>
      </c>
      <c r="AJ37" t="str">
        <v>No</v>
      </c>
      <c r="AK37" t="str">
        <v>Unknown</v>
      </c>
      <c r="AL37" t="str">
        <v>N/A</v>
      </c>
      <c r="AM37">
        <v>0</v>
      </c>
      <c r="AN37" t="str" cm="1">
        <f t="array" ref="AN37">IF(ISNUMBER(SEARCH(AN$2,_xlfn.XLOOKUP($B37,QuestionsDevelopment!$F:$F,QuestionsDevelopment!$D:$D))),_xlfn.XLOOKUP($B37,QuestionsDevelopment!$F:$F,QuestionsDevelopment!$H:$M),"N/A")</f>
        <v>N/A</v>
      </c>
      <c r="AT37" t="str" cm="1">
        <f t="array" ref="AT37">IF(ISNUMBER(SEARCH(AT$2,_xlfn.XLOOKUP($B37,QuestionsDevelopment!$F:$F,QuestionsDevelopment!$D:$D))),_xlfn.XLOOKUP($B37,QuestionsDevelopment!$F:$F,QuestionsDevelopment!$H:$M),"N/A")</f>
        <v>N/A</v>
      </c>
      <c r="AZ37" s="48" t="str">
        <f t="shared" si="21"/>
        <v>N/A</v>
      </c>
      <c r="BA37" s="49"/>
      <c r="BB37" s="49"/>
      <c r="BC37" s="49"/>
      <c r="BD37" s="49"/>
      <c r="BE37" s="49"/>
      <c r="BF37" s="50" t="str">
        <f t="shared" si="22"/>
        <v>N/A</v>
      </c>
      <c r="BG37" s="49"/>
      <c r="BH37" s="49"/>
      <c r="BI37" s="49"/>
      <c r="BJ37" s="49"/>
      <c r="BK37" s="49"/>
      <c r="BL37" s="50" t="str">
        <f t="shared" si="23"/>
        <v>N/A</v>
      </c>
      <c r="BM37" s="49"/>
      <c r="BN37" s="49"/>
      <c r="BO37" s="49"/>
      <c r="BP37" s="49"/>
      <c r="BQ37" s="49"/>
      <c r="BR37" s="50" t="str">
        <f t="shared" si="24"/>
        <v>N/A</v>
      </c>
      <c r="BS37" s="49"/>
      <c r="BT37" s="49"/>
      <c r="BU37" s="49"/>
      <c r="BV37" s="49"/>
      <c r="BW37" s="49"/>
      <c r="BX37" s="50" t="str">
        <f t="shared" si="25"/>
        <v>Select Response</v>
      </c>
      <c r="BY37" s="49"/>
      <c r="BZ37" s="49"/>
      <c r="CA37" s="49"/>
      <c r="CB37" s="49"/>
      <c r="CC37" s="49"/>
      <c r="CD37" s="50" t="str">
        <f t="shared" si="26"/>
        <v>N/A</v>
      </c>
      <c r="CE37" s="49"/>
      <c r="CF37" s="49"/>
      <c r="CG37" s="49"/>
      <c r="CH37" s="49"/>
      <c r="CI37" s="49"/>
      <c r="CJ37" s="50" t="str">
        <f t="shared" si="27"/>
        <v>N/A</v>
      </c>
      <c r="CK37" s="49"/>
      <c r="CL37" s="49"/>
      <c r="CM37" s="49"/>
      <c r="CN37" s="49"/>
      <c r="CO37" s="49"/>
      <c r="CP37" s="51"/>
      <c r="CQ37" s="50" t="str">
        <f>Lists!$C$2</f>
        <v>Select Response</v>
      </c>
      <c r="CR37" s="50"/>
    </row>
    <row r="38" spans="1:96" ht="34" x14ac:dyDescent="0.2">
      <c r="A38" t="str">
        <f>_xlfn.XLOOKUP(B38,QuestionsDevelopment!F:F,QuestionsDevelopment!B:B)</f>
        <v>Operational</v>
      </c>
      <c r="B38" s="1" t="str">
        <v>Do you have combined sewers?</v>
      </c>
      <c r="C38" s="21"/>
      <c r="D38" s="5"/>
      <c r="E38" s="5"/>
      <c r="F38" s="5"/>
      <c r="G38" s="5"/>
      <c r="H38" s="5"/>
      <c r="I38" s="5"/>
      <c r="J38" s="24" t="str" cm="1">
        <f t="array" ref="J38">IF(ISNUMBER(SEARCH(J$2,_xlfn.XLOOKUP($B38,QuestionsDevelopment!$F:$F,QuestionsDevelopment!$D:$D))),_xlfn.XLOOKUP($B38,QuestionsDevelopment!$F:$F,QuestionsDevelopment!$H:$M),"N/A")</f>
        <v>N/A</v>
      </c>
      <c r="P38" t="str" cm="1">
        <f t="array" ref="P38">IF(ISNUMBER(SEARCH(P$2,_xlfn.XLOOKUP($B38,QuestionsDevelopment!$F:$F,QuestionsDevelopment!$D:$D))),_xlfn.XLOOKUP($B38,QuestionsDevelopment!$F:$F,QuestionsDevelopment!$H:$M),"N/A")</f>
        <v>N/A</v>
      </c>
      <c r="V38" t="str" cm="1">
        <f t="array" ref="V38">IF(ISNUMBER(SEARCH(V$2,_xlfn.XLOOKUP($B38,QuestionsDevelopment!$F:$F,QuestionsDevelopment!$D:$D))),_xlfn.XLOOKUP($B38,QuestionsDevelopment!$F:$F,QuestionsDevelopment!$H:$M),"N/A")</f>
        <v>N/A</v>
      </c>
      <c r="AB38" t="str" cm="1">
        <f t="array" ref="AB38">IF(ISNUMBER(SEARCH(AB$2,_xlfn.XLOOKUP($B38,QuestionsDevelopment!$F:$F,QuestionsDevelopment!$D:$D))),_xlfn.XLOOKUP($B38,QuestionsDevelopment!$F:$F,QuestionsDevelopment!$H:$M),"N/A")</f>
        <v>N/A</v>
      </c>
      <c r="AH38" t="str" cm="1">
        <f t="array" ref="AH38:AM38">IF(ISNUMBER(SEARCH(AH$2,_xlfn.XLOOKUP($B38,QuestionsDevelopment!$F:$F,QuestionsDevelopment!$D:$D))),_xlfn.XLOOKUP($B38,QuestionsDevelopment!$F:$F,QuestionsDevelopment!$H:$M),"N/A")</f>
        <v>Select Response</v>
      </c>
      <c r="AI38" t="str">
        <v>Yes</v>
      </c>
      <c r="AJ38" t="str">
        <v>Some</v>
      </c>
      <c r="AK38" t="str">
        <v>No</v>
      </c>
      <c r="AL38" t="str">
        <v>Unknown</v>
      </c>
      <c r="AM38">
        <v>0</v>
      </c>
      <c r="AN38" t="str" cm="1">
        <f t="array" ref="AN38:AS38">IF(ISNUMBER(SEARCH(AN$2,_xlfn.XLOOKUP($B38,QuestionsDevelopment!$F:$F,QuestionsDevelopment!$D:$D))),_xlfn.XLOOKUP($B38,QuestionsDevelopment!$F:$F,QuestionsDevelopment!$H:$M),"N/A")</f>
        <v>Select Response</v>
      </c>
      <c r="AO38" t="str">
        <v>Yes</v>
      </c>
      <c r="AP38" t="str">
        <v>Some</v>
      </c>
      <c r="AQ38" t="str">
        <v>No</v>
      </c>
      <c r="AR38" t="str">
        <v>Unknown</v>
      </c>
      <c r="AS38">
        <v>0</v>
      </c>
      <c r="AT38" t="str" cm="1">
        <f t="array" ref="AT38">IF(ISNUMBER(SEARCH(AT$2,_xlfn.XLOOKUP($B38,QuestionsDevelopment!$F:$F,QuestionsDevelopment!$D:$D))),_xlfn.XLOOKUP($B38,QuestionsDevelopment!$F:$F,QuestionsDevelopment!$H:$M),"N/A")</f>
        <v>N/A</v>
      </c>
      <c r="AZ38" s="48" t="str">
        <f t="shared" si="21"/>
        <v>N/A</v>
      </c>
      <c r="BA38" s="49"/>
      <c r="BB38" s="49"/>
      <c r="BC38" s="49"/>
      <c r="BD38" s="49"/>
      <c r="BE38" s="49"/>
      <c r="BF38" s="50" t="str">
        <f t="shared" si="22"/>
        <v>N/A</v>
      </c>
      <c r="BG38" s="49"/>
      <c r="BH38" s="49"/>
      <c r="BI38" s="49"/>
      <c r="BJ38" s="49"/>
      <c r="BK38" s="49"/>
      <c r="BL38" s="50" t="str">
        <f t="shared" si="23"/>
        <v>N/A</v>
      </c>
      <c r="BM38" s="49"/>
      <c r="BN38" s="49"/>
      <c r="BO38" s="49"/>
      <c r="BP38" s="49"/>
      <c r="BQ38" s="49"/>
      <c r="BR38" s="50" t="str">
        <f t="shared" si="24"/>
        <v>N/A</v>
      </c>
      <c r="BS38" s="49"/>
      <c r="BT38" s="49"/>
      <c r="BU38" s="49"/>
      <c r="BV38" s="49"/>
      <c r="BW38" s="49"/>
      <c r="BX38" s="50" t="str">
        <f t="shared" si="25"/>
        <v>Select Response</v>
      </c>
      <c r="BY38" s="49"/>
      <c r="BZ38" s="49"/>
      <c r="CA38" s="49"/>
      <c r="CB38" s="49"/>
      <c r="CC38" s="49"/>
      <c r="CD38" s="50" t="str">
        <f t="shared" si="26"/>
        <v>Select Response</v>
      </c>
      <c r="CE38" s="49"/>
      <c r="CF38" s="49"/>
      <c r="CG38" s="49"/>
      <c r="CH38" s="49"/>
      <c r="CI38" s="49"/>
      <c r="CJ38" s="50" t="str">
        <f t="shared" si="27"/>
        <v>N/A</v>
      </c>
      <c r="CK38" s="49"/>
      <c r="CL38" s="49"/>
      <c r="CM38" s="49"/>
      <c r="CN38" s="49"/>
      <c r="CO38" s="49"/>
      <c r="CP38" s="51"/>
      <c r="CQ38" s="50" t="str">
        <f>Lists!$C$2</f>
        <v>Select Response</v>
      </c>
      <c r="CR38" s="50"/>
    </row>
    <row r="39" spans="1:96" ht="34" x14ac:dyDescent="0.2">
      <c r="A39" t="str">
        <f>_xlfn.XLOOKUP(B39,QuestionsDevelopment!F:F,QuestionsDevelopment!B:B)</f>
        <v>Operational</v>
      </c>
      <c r="B39" s="1" t="str">
        <v>Does your wastewater collection have excessive wet weather flows?</v>
      </c>
      <c r="C39" s="21"/>
      <c r="D39" s="5"/>
      <c r="E39" s="5"/>
      <c r="F39" s="5"/>
      <c r="G39" s="5"/>
      <c r="H39" s="5"/>
      <c r="I39" s="5"/>
      <c r="J39" s="24" t="str" cm="1">
        <f t="array" ref="J39">IF(ISNUMBER(SEARCH(J$2,_xlfn.XLOOKUP($B39,QuestionsDevelopment!$F:$F,QuestionsDevelopment!$D:$D))),_xlfn.XLOOKUP($B39,QuestionsDevelopment!$F:$F,QuestionsDevelopment!$H:$M),"N/A")</f>
        <v>N/A</v>
      </c>
      <c r="P39" t="str" cm="1">
        <f t="array" ref="P39">IF(ISNUMBER(SEARCH(P$2,_xlfn.XLOOKUP($B39,QuestionsDevelopment!$F:$F,QuestionsDevelopment!$D:$D))),_xlfn.XLOOKUP($B39,QuestionsDevelopment!$F:$F,QuestionsDevelopment!$H:$M),"N/A")</f>
        <v>N/A</v>
      </c>
      <c r="V39" t="str" cm="1">
        <f t="array" ref="V39">IF(ISNUMBER(SEARCH(V$2,_xlfn.XLOOKUP($B39,QuestionsDevelopment!$F:$F,QuestionsDevelopment!$D:$D))),_xlfn.XLOOKUP($B39,QuestionsDevelopment!$F:$F,QuestionsDevelopment!$H:$M),"N/A")</f>
        <v>N/A</v>
      </c>
      <c r="AB39" t="str" cm="1">
        <f t="array" ref="AB39">IF(ISNUMBER(SEARCH(AB$2,_xlfn.XLOOKUP($B39,QuestionsDevelopment!$F:$F,QuestionsDevelopment!$D:$D))),_xlfn.XLOOKUP($B39,QuestionsDevelopment!$F:$F,QuestionsDevelopment!$H:$M),"N/A")</f>
        <v>N/A</v>
      </c>
      <c r="AH39" t="str" cm="1">
        <f t="array" ref="AH39:AM39">IF(ISNUMBER(SEARCH(AH$2,_xlfn.XLOOKUP($B39,QuestionsDevelopment!$F:$F,QuestionsDevelopment!$D:$D))),_xlfn.XLOOKUP($B39,QuestionsDevelopment!$F:$F,QuestionsDevelopment!$H:$M),"N/A")</f>
        <v>Select Response</v>
      </c>
      <c r="AI39" t="str">
        <v>Yes</v>
      </c>
      <c r="AJ39" t="str">
        <v>Somewhat</v>
      </c>
      <c r="AK39" t="str">
        <v>No</v>
      </c>
      <c r="AL39" t="str">
        <v>Unknown</v>
      </c>
      <c r="AM39">
        <v>0</v>
      </c>
      <c r="AN39" t="str" cm="1">
        <f t="array" ref="AN39:AS39">IF(ISNUMBER(SEARCH(AN$2,_xlfn.XLOOKUP($B39,QuestionsDevelopment!$F:$F,QuestionsDevelopment!$D:$D))),_xlfn.XLOOKUP($B39,QuestionsDevelopment!$F:$F,QuestionsDevelopment!$H:$M),"N/A")</f>
        <v>Select Response</v>
      </c>
      <c r="AO39" t="str">
        <v>Yes</v>
      </c>
      <c r="AP39" t="str">
        <v>Somewhat</v>
      </c>
      <c r="AQ39" t="str">
        <v>No</v>
      </c>
      <c r="AR39" t="str">
        <v>Unknown</v>
      </c>
      <c r="AS39">
        <v>0</v>
      </c>
      <c r="AT39" t="str" cm="1">
        <f t="array" ref="AT39">IF(ISNUMBER(SEARCH(AT$2,_xlfn.XLOOKUP($B39,QuestionsDevelopment!$F:$F,QuestionsDevelopment!$D:$D))),_xlfn.XLOOKUP($B39,QuestionsDevelopment!$F:$F,QuestionsDevelopment!$H:$M),"N/A")</f>
        <v>N/A</v>
      </c>
      <c r="AZ39" s="48" t="str">
        <f t="shared" si="21"/>
        <v>N/A</v>
      </c>
      <c r="BA39" s="49"/>
      <c r="BB39" s="49"/>
      <c r="BC39" s="49"/>
      <c r="BD39" s="49"/>
      <c r="BE39" s="49"/>
      <c r="BF39" s="50" t="str">
        <f t="shared" si="22"/>
        <v>N/A</v>
      </c>
      <c r="BG39" s="49"/>
      <c r="BH39" s="49"/>
      <c r="BI39" s="49"/>
      <c r="BJ39" s="49"/>
      <c r="BK39" s="49"/>
      <c r="BL39" s="50" t="str">
        <f t="shared" si="23"/>
        <v>N/A</v>
      </c>
      <c r="BM39" s="49"/>
      <c r="BN39" s="49"/>
      <c r="BO39" s="49"/>
      <c r="BP39" s="49"/>
      <c r="BQ39" s="49"/>
      <c r="BR39" s="50" t="str">
        <f t="shared" si="24"/>
        <v>N/A</v>
      </c>
      <c r="BS39" s="49"/>
      <c r="BT39" s="49"/>
      <c r="BU39" s="49"/>
      <c r="BV39" s="49"/>
      <c r="BW39" s="49"/>
      <c r="BX39" s="50" t="str">
        <f t="shared" si="25"/>
        <v>Select Response</v>
      </c>
      <c r="BY39" s="49"/>
      <c r="BZ39" s="49"/>
      <c r="CA39" s="49"/>
      <c r="CB39" s="49"/>
      <c r="CC39" s="49"/>
      <c r="CD39" s="50" t="str">
        <f t="shared" si="26"/>
        <v>Select Response</v>
      </c>
      <c r="CE39" s="49"/>
      <c r="CF39" s="49"/>
      <c r="CG39" s="49"/>
      <c r="CH39" s="49"/>
      <c r="CI39" s="49"/>
      <c r="CJ39" s="50" t="str">
        <f t="shared" si="27"/>
        <v>N/A</v>
      </c>
      <c r="CK39" s="49"/>
      <c r="CL39" s="49"/>
      <c r="CM39" s="49"/>
      <c r="CN39" s="49"/>
      <c r="CO39" s="49"/>
      <c r="CP39" s="51"/>
      <c r="CQ39" s="50" t="str">
        <f>Lists!$C$2</f>
        <v>Select Response</v>
      </c>
      <c r="CR39" s="50"/>
    </row>
    <row r="40" spans="1:96" ht="34" x14ac:dyDescent="0.2">
      <c r="A40" t="str">
        <f>_xlfn.XLOOKUP(B40,QuestionsDevelopment!F:F,QuestionsDevelopment!B:B)</f>
        <v>Operational/Regulatory</v>
      </c>
      <c r="B40" s="1" t="str">
        <v>Do you have an active inflow and infiltration (I&amp;I) management system?</v>
      </c>
      <c r="C40" s="21"/>
      <c r="D40" s="5"/>
      <c r="E40" s="5"/>
      <c r="F40" s="5"/>
      <c r="G40" s="5"/>
      <c r="H40" s="5"/>
      <c r="I40" s="5"/>
      <c r="J40" s="24" t="str" cm="1">
        <f t="array" ref="J40">IF(ISNUMBER(SEARCH(J$2,_xlfn.XLOOKUP($B40,QuestionsDevelopment!$F:$F,QuestionsDevelopment!$D:$D))),_xlfn.XLOOKUP($B40,QuestionsDevelopment!$F:$F,QuestionsDevelopment!$H:$M),"N/A")</f>
        <v>N/A</v>
      </c>
      <c r="P40" t="str" cm="1">
        <f t="array" ref="P40">IF(ISNUMBER(SEARCH(P$2,_xlfn.XLOOKUP($B40,QuestionsDevelopment!$F:$F,QuestionsDevelopment!$D:$D))),_xlfn.XLOOKUP($B40,QuestionsDevelopment!$F:$F,QuestionsDevelopment!$H:$M),"N/A")</f>
        <v>N/A</v>
      </c>
      <c r="V40" t="str" cm="1">
        <f t="array" ref="V40">IF(ISNUMBER(SEARCH(V$2,_xlfn.XLOOKUP($B40,QuestionsDevelopment!$F:$F,QuestionsDevelopment!$D:$D))),_xlfn.XLOOKUP($B40,QuestionsDevelopment!$F:$F,QuestionsDevelopment!$H:$M),"N/A")</f>
        <v>N/A</v>
      </c>
      <c r="AB40" t="str" cm="1">
        <f t="array" ref="AB40">IF(ISNUMBER(SEARCH(AB$2,_xlfn.XLOOKUP($B40,QuestionsDevelopment!$F:$F,QuestionsDevelopment!$D:$D))),_xlfn.XLOOKUP($B40,QuestionsDevelopment!$F:$F,QuestionsDevelopment!$H:$M),"N/A")</f>
        <v>N/A</v>
      </c>
      <c r="AH40" t="str" cm="1">
        <f t="array" ref="AH40:AM40">IF(ISNUMBER(SEARCH(AH$2,_xlfn.XLOOKUP($B40,QuestionsDevelopment!$F:$F,QuestionsDevelopment!$D:$D))),_xlfn.XLOOKUP($B40,QuestionsDevelopment!$F:$F,QuestionsDevelopment!$H:$M),"N/A")</f>
        <v>Select Response</v>
      </c>
      <c r="AI40" t="str">
        <v>Yes</v>
      </c>
      <c r="AJ40" t="str">
        <v>Not active enough</v>
      </c>
      <c r="AK40" t="str">
        <v>No</v>
      </c>
      <c r="AL40" t="str">
        <v>Unknown</v>
      </c>
      <c r="AM40">
        <v>0</v>
      </c>
      <c r="AN40" t="str" cm="1">
        <f t="array" ref="AN40">IF(ISNUMBER(SEARCH(AN$2,_xlfn.XLOOKUP($B40,QuestionsDevelopment!$F:$F,QuestionsDevelopment!$D:$D))),_xlfn.XLOOKUP($B40,QuestionsDevelopment!$F:$F,QuestionsDevelopment!$H:$M),"N/A")</f>
        <v>N/A</v>
      </c>
      <c r="AT40" t="str" cm="1">
        <f t="array" ref="AT40">IF(ISNUMBER(SEARCH(AT$2,_xlfn.XLOOKUP($B40,QuestionsDevelopment!$F:$F,QuestionsDevelopment!$D:$D))),_xlfn.XLOOKUP($B40,QuestionsDevelopment!$F:$F,QuestionsDevelopment!$H:$M),"N/A")</f>
        <v>N/A</v>
      </c>
      <c r="AZ40" s="48" t="str">
        <f t="shared" si="21"/>
        <v>N/A</v>
      </c>
      <c r="BA40" s="49"/>
      <c r="BB40" s="49"/>
      <c r="BC40" s="49"/>
      <c r="BD40" s="49"/>
      <c r="BE40" s="49"/>
      <c r="BF40" s="50" t="str">
        <f t="shared" si="22"/>
        <v>N/A</v>
      </c>
      <c r="BG40" s="49"/>
      <c r="BH40" s="49"/>
      <c r="BI40" s="49"/>
      <c r="BJ40" s="49"/>
      <c r="BK40" s="49"/>
      <c r="BL40" s="50" t="str">
        <f t="shared" si="23"/>
        <v>N/A</v>
      </c>
      <c r="BM40" s="49"/>
      <c r="BN40" s="49"/>
      <c r="BO40" s="49"/>
      <c r="BP40" s="49"/>
      <c r="BQ40" s="49"/>
      <c r="BR40" s="50" t="str">
        <f t="shared" si="24"/>
        <v>N/A</v>
      </c>
      <c r="BS40" s="49"/>
      <c r="BT40" s="49"/>
      <c r="BU40" s="49"/>
      <c r="BV40" s="49"/>
      <c r="BW40" s="49"/>
      <c r="BX40" s="50" t="str">
        <f t="shared" si="25"/>
        <v>Select Response</v>
      </c>
      <c r="BY40" s="49"/>
      <c r="BZ40" s="49"/>
      <c r="CA40" s="49"/>
      <c r="CB40" s="49"/>
      <c r="CC40" s="49"/>
      <c r="CD40" s="50" t="str">
        <f t="shared" si="26"/>
        <v>N/A</v>
      </c>
      <c r="CE40" s="49"/>
      <c r="CF40" s="49"/>
      <c r="CG40" s="49"/>
      <c r="CH40" s="49"/>
      <c r="CI40" s="49"/>
      <c r="CJ40" s="50" t="str">
        <f t="shared" si="27"/>
        <v>N/A</v>
      </c>
      <c r="CK40" s="49"/>
      <c r="CL40" s="49"/>
      <c r="CM40" s="49"/>
      <c r="CN40" s="49"/>
      <c r="CO40" s="49"/>
      <c r="CP40" s="51"/>
      <c r="CQ40" s="50" t="str">
        <f>Lists!$C$2</f>
        <v>Select Response</v>
      </c>
      <c r="CR40" s="50"/>
    </row>
    <row r="41" spans="1:96" ht="136" x14ac:dyDescent="0.2">
      <c r="A41" t="str">
        <f>_xlfn.XLOOKUP(B41,QuestionsDevelopment!F:F,QuestionsDevelopment!B:B)</f>
        <v>Operational</v>
      </c>
      <c r="B41" s="1" t="str">
        <v>Have you had any of the following conditions occur more than once in the last decade? Use the "overall notes" field to indicate which one(s).
* escalation of watering restrictions
* flooding impacting roads/buildings
* unexpected discharges of deleterious materials to the environment
* asset failure causing significant damage</v>
      </c>
      <c r="C41" s="21"/>
      <c r="D41" s="5"/>
      <c r="E41" s="5"/>
      <c r="F41" s="5"/>
      <c r="G41" s="5"/>
      <c r="H41" s="5"/>
      <c r="I41" s="5"/>
      <c r="J41" s="24" t="str" cm="1">
        <f t="array" ref="J41">IF(ISNUMBER(SEARCH(J$2,_xlfn.XLOOKUP($B41,QuestionsDevelopment!$F:$F,QuestionsDevelopment!$D:$D))),_xlfn.XLOOKUP($B41,QuestionsDevelopment!$F:$F,QuestionsDevelopment!$H:$M),"N/A")</f>
        <v>N/A</v>
      </c>
      <c r="P41" t="str" cm="1">
        <f t="array" ref="P41:U41">IF(ISNUMBER(SEARCH(P$2,_xlfn.XLOOKUP($B41,QuestionsDevelopment!$F:$F,QuestionsDevelopment!$D:$D))),_xlfn.XLOOKUP($B41,QuestionsDevelopment!$F:$F,QuestionsDevelopment!$H:$M),"N/A")</f>
        <v>Select Response</v>
      </c>
      <c r="Q41" t="str">
        <v>Multiple</v>
      </c>
      <c r="R41" t="str">
        <v>One of these</v>
      </c>
      <c r="S41" t="str">
        <v>None</v>
      </c>
      <c r="T41" t="str">
        <v>Unknown</v>
      </c>
      <c r="U41">
        <v>0</v>
      </c>
      <c r="V41" t="str" cm="1">
        <f t="array" ref="V41:AA41">IF(ISNUMBER(SEARCH(V$2,_xlfn.XLOOKUP($B41,QuestionsDevelopment!$F:$F,QuestionsDevelopment!$D:$D))),_xlfn.XLOOKUP($B41,QuestionsDevelopment!$F:$F,QuestionsDevelopment!$H:$M),"N/A")</f>
        <v>Select Response</v>
      </c>
      <c r="W41" t="str">
        <v>Multiple</v>
      </c>
      <c r="X41" t="str">
        <v>One of these</v>
      </c>
      <c r="Y41" t="str">
        <v>None</v>
      </c>
      <c r="Z41" t="str">
        <v>Unknown</v>
      </c>
      <c r="AA41">
        <v>0</v>
      </c>
      <c r="AB41" t="str" cm="1">
        <f t="array" ref="AB41:AG41">IF(ISNUMBER(SEARCH(AB$2,_xlfn.XLOOKUP($B41,QuestionsDevelopment!$F:$F,QuestionsDevelopment!$D:$D))),_xlfn.XLOOKUP($B41,QuestionsDevelopment!$F:$F,QuestionsDevelopment!$H:$M),"N/A")</f>
        <v>Select Response</v>
      </c>
      <c r="AC41" t="str">
        <v>Multiple</v>
      </c>
      <c r="AD41" t="str">
        <v>One of these</v>
      </c>
      <c r="AE41" t="str">
        <v>None</v>
      </c>
      <c r="AF41" t="str">
        <v>Unknown</v>
      </c>
      <c r="AG41">
        <v>0</v>
      </c>
      <c r="AH41" t="str" cm="1">
        <f t="array" ref="AH41:AM41">IF(ISNUMBER(SEARCH(AH$2,_xlfn.XLOOKUP($B41,QuestionsDevelopment!$F:$F,QuestionsDevelopment!$D:$D))),_xlfn.XLOOKUP($B41,QuestionsDevelopment!$F:$F,QuestionsDevelopment!$H:$M),"N/A")</f>
        <v>Select Response</v>
      </c>
      <c r="AI41" t="str">
        <v>Multiple</v>
      </c>
      <c r="AJ41" t="str">
        <v>One of these</v>
      </c>
      <c r="AK41" t="str">
        <v>None</v>
      </c>
      <c r="AL41" t="str">
        <v>Unknown</v>
      </c>
      <c r="AM41">
        <v>0</v>
      </c>
      <c r="AN41" t="str" cm="1">
        <f t="array" ref="AN41:AS41">IF(ISNUMBER(SEARCH(AN$2,_xlfn.XLOOKUP($B41,QuestionsDevelopment!$F:$F,QuestionsDevelopment!$D:$D))),_xlfn.XLOOKUP($B41,QuestionsDevelopment!$F:$F,QuestionsDevelopment!$H:$M),"N/A")</f>
        <v>Select Response</v>
      </c>
      <c r="AO41" t="str">
        <v>Multiple</v>
      </c>
      <c r="AP41" t="str">
        <v>One of these</v>
      </c>
      <c r="AQ41" t="str">
        <v>None</v>
      </c>
      <c r="AR41" t="str">
        <v>Unknown</v>
      </c>
      <c r="AS41">
        <v>0</v>
      </c>
      <c r="AT41" t="str" cm="1">
        <f t="array" ref="AT41:AY41">IF(ISNUMBER(SEARCH(AT$2,_xlfn.XLOOKUP($B41,QuestionsDevelopment!$F:$F,QuestionsDevelopment!$D:$D))),_xlfn.XLOOKUP($B41,QuestionsDevelopment!$F:$F,QuestionsDevelopment!$H:$M),"N/A")</f>
        <v>Select Response</v>
      </c>
      <c r="AU41" t="str">
        <v>Multiple</v>
      </c>
      <c r="AV41" t="str">
        <v>One of these</v>
      </c>
      <c r="AW41" t="str">
        <v>None</v>
      </c>
      <c r="AX41" t="str">
        <v>Unknown</v>
      </c>
      <c r="AY41">
        <v>0</v>
      </c>
      <c r="AZ41" s="48" t="str">
        <f t="shared" si="21"/>
        <v>N/A</v>
      </c>
      <c r="BA41" s="49"/>
      <c r="BB41" s="49"/>
      <c r="BC41" s="49"/>
      <c r="BD41" s="49"/>
      <c r="BE41" s="49"/>
      <c r="BF41" s="50" t="str">
        <f t="shared" si="22"/>
        <v>Select Response</v>
      </c>
      <c r="BG41" s="49"/>
      <c r="BH41" s="49"/>
      <c r="BI41" s="49"/>
      <c r="BJ41" s="49"/>
      <c r="BK41" s="49"/>
      <c r="BL41" s="50" t="str">
        <f t="shared" si="23"/>
        <v>Select Response</v>
      </c>
      <c r="BM41" s="49"/>
      <c r="BN41" s="49"/>
      <c r="BO41" s="49"/>
      <c r="BP41" s="49"/>
      <c r="BQ41" s="49"/>
      <c r="BR41" s="50" t="str">
        <f t="shared" si="24"/>
        <v>Select Response</v>
      </c>
      <c r="BS41" s="49"/>
      <c r="BT41" s="49"/>
      <c r="BU41" s="49"/>
      <c r="BV41" s="49"/>
      <c r="BW41" s="49"/>
      <c r="BX41" s="50" t="str">
        <f t="shared" si="25"/>
        <v>Select Response</v>
      </c>
      <c r="BY41" s="49"/>
      <c r="BZ41" s="49"/>
      <c r="CA41" s="49"/>
      <c r="CB41" s="49"/>
      <c r="CC41" s="49"/>
      <c r="CD41" s="50" t="str">
        <f t="shared" si="26"/>
        <v>Select Response</v>
      </c>
      <c r="CE41" s="49"/>
      <c r="CF41" s="49"/>
      <c r="CG41" s="49"/>
      <c r="CH41" s="49"/>
      <c r="CI41" s="49"/>
      <c r="CJ41" s="50" t="str">
        <f t="shared" si="27"/>
        <v>Select Response</v>
      </c>
      <c r="CK41" s="49"/>
      <c r="CL41" s="49"/>
      <c r="CM41" s="49"/>
      <c r="CN41" s="49"/>
      <c r="CO41" s="49"/>
      <c r="CP41" s="51"/>
      <c r="CQ41" s="50" t="str">
        <f>Lists!$C$2</f>
        <v>Select Response</v>
      </c>
      <c r="CR41" s="50"/>
    </row>
    <row r="42" spans="1:96" ht="34" x14ac:dyDescent="0.2">
      <c r="A42" t="str">
        <f>_xlfn.XLOOKUP(B42,QuestionsDevelopment!F:F,QuestionsDevelopment!B:B)</f>
        <v>Operational</v>
      </c>
      <c r="B42" s="1" t="str">
        <v>How much of your annual maintenance budget is preventive vs reactive maintenance?</v>
      </c>
      <c r="C42" s="21"/>
      <c r="D42" s="5"/>
      <c r="E42" s="5"/>
      <c r="F42" s="5"/>
      <c r="G42" s="5"/>
      <c r="H42" s="5"/>
      <c r="I42" s="5"/>
      <c r="J42" s="24" t="str" cm="1">
        <f t="array" ref="J42">IF(ISNUMBER(SEARCH(J$2,_xlfn.XLOOKUP($B42,QuestionsDevelopment!$F:$F,QuestionsDevelopment!$D:$D))),_xlfn.XLOOKUP($B42,QuestionsDevelopment!$F:$F,QuestionsDevelopment!$H:$M),"N/A")</f>
        <v>N/A</v>
      </c>
      <c r="P42" t="str" cm="1">
        <f t="array" ref="P42:U42">IF(ISNUMBER(SEARCH(P$2,_xlfn.XLOOKUP($B42,QuestionsDevelopment!$F:$F,QuestionsDevelopment!$D:$D))),_xlfn.XLOOKUP($B42,QuestionsDevelopment!$F:$F,QuestionsDevelopment!$H:$M),"N/A")</f>
        <v>Select Response</v>
      </c>
      <c r="Q42" t="str">
        <v>More than 75% preventive</v>
      </c>
      <c r="R42" t="str">
        <v>50-75% preventive</v>
      </c>
      <c r="S42" t="str">
        <v>More than 50% reactive</v>
      </c>
      <c r="T42">
        <v>0</v>
      </c>
      <c r="U42">
        <v>0</v>
      </c>
      <c r="V42" t="str" cm="1">
        <f t="array" ref="V42:AA42">IF(ISNUMBER(SEARCH(V$2,_xlfn.XLOOKUP($B42,QuestionsDevelopment!$F:$F,QuestionsDevelopment!$D:$D))),_xlfn.XLOOKUP($B42,QuestionsDevelopment!$F:$F,QuestionsDevelopment!$H:$M),"N/A")</f>
        <v>Select Response</v>
      </c>
      <c r="W42" t="str">
        <v>More than 75% preventive</v>
      </c>
      <c r="X42" t="str">
        <v>50-75% preventive</v>
      </c>
      <c r="Y42" t="str">
        <v>More than 50% reactive</v>
      </c>
      <c r="Z42">
        <v>0</v>
      </c>
      <c r="AA42">
        <v>0</v>
      </c>
      <c r="AB42" t="str" cm="1">
        <f t="array" ref="AB42">IF(ISNUMBER(SEARCH(AB$2,_xlfn.XLOOKUP($B42,QuestionsDevelopment!$F:$F,QuestionsDevelopment!$D:$D))),_xlfn.XLOOKUP($B42,QuestionsDevelopment!$F:$F,QuestionsDevelopment!$H:$M),"N/A")</f>
        <v>N/A</v>
      </c>
      <c r="AH42" t="str" cm="1">
        <f t="array" ref="AH42:AM42">IF(ISNUMBER(SEARCH(AH$2,_xlfn.XLOOKUP($B42,QuestionsDevelopment!$F:$F,QuestionsDevelopment!$D:$D))),_xlfn.XLOOKUP($B42,QuestionsDevelopment!$F:$F,QuestionsDevelopment!$H:$M),"N/A")</f>
        <v>Select Response</v>
      </c>
      <c r="AI42" t="str">
        <v>More than 75% preventive</v>
      </c>
      <c r="AJ42" t="str">
        <v>50-75% preventive</v>
      </c>
      <c r="AK42" t="str">
        <v>More than 50% reactive</v>
      </c>
      <c r="AL42">
        <v>0</v>
      </c>
      <c r="AM42">
        <v>0</v>
      </c>
      <c r="AN42" t="str" cm="1">
        <f t="array" ref="AN42:AS42">IF(ISNUMBER(SEARCH(AN$2,_xlfn.XLOOKUP($B42,QuestionsDevelopment!$F:$F,QuestionsDevelopment!$D:$D))),_xlfn.XLOOKUP($B42,QuestionsDevelopment!$F:$F,QuestionsDevelopment!$H:$M),"N/A")</f>
        <v>Select Response</v>
      </c>
      <c r="AO42" t="str">
        <v>More than 75% preventive</v>
      </c>
      <c r="AP42" t="str">
        <v>50-75% preventive</v>
      </c>
      <c r="AQ42" t="str">
        <v>More than 50% reactive</v>
      </c>
      <c r="AR42">
        <v>0</v>
      </c>
      <c r="AS42">
        <v>0</v>
      </c>
      <c r="AT42" t="str" cm="1">
        <f t="array" ref="AT42:AY42">IF(ISNUMBER(SEARCH(AT$2,_xlfn.XLOOKUP($B42,QuestionsDevelopment!$F:$F,QuestionsDevelopment!$D:$D))),_xlfn.XLOOKUP($B42,QuestionsDevelopment!$F:$F,QuestionsDevelopment!$H:$M),"N/A")</f>
        <v>Select Response</v>
      </c>
      <c r="AU42" t="str">
        <v>More than 75% preventive</v>
      </c>
      <c r="AV42" t="str">
        <v>50-75% preventive</v>
      </c>
      <c r="AW42" t="str">
        <v>More than 50% reactive</v>
      </c>
      <c r="AX42">
        <v>0</v>
      </c>
      <c r="AY42">
        <v>0</v>
      </c>
      <c r="AZ42" s="48" t="str">
        <f t="shared" si="21"/>
        <v>N/A</v>
      </c>
      <c r="BA42" s="49"/>
      <c r="BB42" s="49"/>
      <c r="BC42" s="49"/>
      <c r="BD42" s="49"/>
      <c r="BE42" s="49"/>
      <c r="BF42" s="50" t="str">
        <f t="shared" si="22"/>
        <v>Select Response</v>
      </c>
      <c r="BG42" s="49"/>
      <c r="BH42" s="49"/>
      <c r="BI42" s="49"/>
      <c r="BJ42" s="49"/>
      <c r="BK42" s="49"/>
      <c r="BL42" s="50" t="str">
        <f t="shared" si="23"/>
        <v>Select Response</v>
      </c>
      <c r="BM42" s="49"/>
      <c r="BN42" s="49"/>
      <c r="BO42" s="49"/>
      <c r="BP42" s="49"/>
      <c r="BQ42" s="49"/>
      <c r="BR42" s="50" t="str">
        <f t="shared" si="24"/>
        <v>N/A</v>
      </c>
      <c r="BS42" s="49"/>
      <c r="BT42" s="49"/>
      <c r="BU42" s="49"/>
      <c r="BV42" s="49"/>
      <c r="BW42" s="49"/>
      <c r="BX42" s="50" t="str">
        <f t="shared" si="25"/>
        <v>Select Response</v>
      </c>
      <c r="BY42" s="49"/>
      <c r="BZ42" s="49"/>
      <c r="CA42" s="49"/>
      <c r="CB42" s="49"/>
      <c r="CC42" s="49"/>
      <c r="CD42" s="50" t="s">
        <v>305</v>
      </c>
      <c r="CE42" s="49"/>
      <c r="CF42" s="49"/>
      <c r="CG42" s="49"/>
      <c r="CH42" s="49"/>
      <c r="CI42" s="49"/>
      <c r="CJ42" s="50" t="s">
        <v>305</v>
      </c>
      <c r="CK42" s="49"/>
      <c r="CL42" s="49"/>
      <c r="CM42" s="49"/>
      <c r="CN42" s="49"/>
      <c r="CO42" s="49"/>
      <c r="CP42" s="51"/>
      <c r="CQ42" s="50" t="str">
        <f>Lists!$C$2</f>
        <v>Select Response</v>
      </c>
      <c r="CR42" s="50"/>
    </row>
    <row r="43" spans="1:96" ht="34" x14ac:dyDescent="0.2">
      <c r="A43" t="str">
        <f>_xlfn.XLOOKUP(B43,QuestionsDevelopment!F:F,QuestionsDevelopment!B:B)</f>
        <v>Operational</v>
      </c>
      <c r="B43" s="1" t="str">
        <v>Are your records (record drawings, O&amp;M records) complete and readily accessible to operators?</v>
      </c>
      <c r="C43" s="21"/>
      <c r="D43" s="5"/>
      <c r="E43" s="5"/>
      <c r="F43" s="5"/>
      <c r="G43" s="5"/>
      <c r="H43" s="5"/>
      <c r="I43" s="5"/>
      <c r="J43" s="24" t="str" cm="1">
        <f t="array" ref="J43">IF(ISNUMBER(SEARCH(J$2,_xlfn.XLOOKUP($B43,QuestionsDevelopment!$F:$F,QuestionsDevelopment!$D:$D))),_xlfn.XLOOKUP($B43,QuestionsDevelopment!$F:$F,QuestionsDevelopment!$H:$M),"N/A")</f>
        <v>N/A</v>
      </c>
      <c r="P43" t="str" cm="1">
        <f t="array" ref="P43:U43">IF(ISNUMBER(SEARCH(P$2,_xlfn.XLOOKUP($B43,QuestionsDevelopment!$F:$F,QuestionsDevelopment!$D:$D))),_xlfn.XLOOKUP($B43,QuestionsDevelopment!$F:$F,QuestionsDevelopment!$H:$M),"N/A")</f>
        <v>Select Response</v>
      </c>
      <c r="Q43" t="str">
        <v>Yes</v>
      </c>
      <c r="R43" t="str">
        <v>Mostly</v>
      </c>
      <c r="S43" t="str">
        <v>No</v>
      </c>
      <c r="T43" t="str">
        <v>Unknown</v>
      </c>
      <c r="U43">
        <v>0</v>
      </c>
      <c r="V43" t="str" cm="1">
        <f t="array" ref="V43:AA43">IF(ISNUMBER(SEARCH(V$2,_xlfn.XLOOKUP($B43,QuestionsDevelopment!$F:$F,QuestionsDevelopment!$D:$D))),_xlfn.XLOOKUP($B43,QuestionsDevelopment!$F:$F,QuestionsDevelopment!$H:$M),"N/A")</f>
        <v>Select Response</v>
      </c>
      <c r="W43" t="str">
        <v>Yes</v>
      </c>
      <c r="X43" t="str">
        <v>Mostly</v>
      </c>
      <c r="Y43" t="str">
        <v>No</v>
      </c>
      <c r="Z43" t="str">
        <v>Unknown</v>
      </c>
      <c r="AA43">
        <v>0</v>
      </c>
      <c r="AB43" t="str" cm="1">
        <f t="array" ref="AB43">IF(ISNUMBER(SEARCH(AB$2,_xlfn.XLOOKUP($B43,QuestionsDevelopment!$F:$F,QuestionsDevelopment!$D:$D))),_xlfn.XLOOKUP($B43,QuestionsDevelopment!$F:$F,QuestionsDevelopment!$H:$M),"N/A")</f>
        <v>N/A</v>
      </c>
      <c r="AH43" t="str" cm="1">
        <f t="array" ref="AH43:AM43">IF(ISNUMBER(SEARCH(AH$2,_xlfn.XLOOKUP($B43,QuestionsDevelopment!$F:$F,QuestionsDevelopment!$D:$D))),_xlfn.XLOOKUP($B43,QuestionsDevelopment!$F:$F,QuestionsDevelopment!$H:$M),"N/A")</f>
        <v>Select Response</v>
      </c>
      <c r="AI43" t="str">
        <v>Yes</v>
      </c>
      <c r="AJ43" t="str">
        <v>Mostly</v>
      </c>
      <c r="AK43" t="str">
        <v>No</v>
      </c>
      <c r="AL43" t="str">
        <v>Unknown</v>
      </c>
      <c r="AM43">
        <v>0</v>
      </c>
      <c r="AN43" t="str" cm="1">
        <f t="array" ref="AN43:AS43">IF(ISNUMBER(SEARCH(AN$2,_xlfn.XLOOKUP($B43,QuestionsDevelopment!$F:$F,QuestionsDevelopment!$D:$D))),_xlfn.XLOOKUP($B43,QuestionsDevelopment!$F:$F,QuestionsDevelopment!$H:$M),"N/A")</f>
        <v>Select Response</v>
      </c>
      <c r="AO43" t="str">
        <v>Yes</v>
      </c>
      <c r="AP43" t="str">
        <v>Mostly</v>
      </c>
      <c r="AQ43" t="str">
        <v>No</v>
      </c>
      <c r="AR43" t="str">
        <v>Unknown</v>
      </c>
      <c r="AS43">
        <v>0</v>
      </c>
      <c r="AT43" t="str" cm="1">
        <f t="array" ref="AT43:AY43">IF(ISNUMBER(SEARCH(AT$2,_xlfn.XLOOKUP($B43,QuestionsDevelopment!$F:$F,QuestionsDevelopment!$D:$D))),_xlfn.XLOOKUP($B43,QuestionsDevelopment!$F:$F,QuestionsDevelopment!$H:$M),"N/A")</f>
        <v>Select Response</v>
      </c>
      <c r="AU43" t="str">
        <v>Yes</v>
      </c>
      <c r="AV43" t="str">
        <v>Mostly</v>
      </c>
      <c r="AW43" t="str">
        <v>No</v>
      </c>
      <c r="AX43" t="str">
        <v>Unknown</v>
      </c>
      <c r="AY43">
        <v>0</v>
      </c>
      <c r="AZ43" s="48" t="str">
        <f t="shared" si="21"/>
        <v>N/A</v>
      </c>
      <c r="BA43" s="49"/>
      <c r="BB43" s="49"/>
      <c r="BC43" s="49"/>
      <c r="BD43" s="49"/>
      <c r="BE43" s="49"/>
      <c r="BF43" s="50" t="str">
        <f t="shared" si="22"/>
        <v>Select Response</v>
      </c>
      <c r="BG43" s="49"/>
      <c r="BH43" s="49"/>
      <c r="BI43" s="49"/>
      <c r="BJ43" s="49"/>
      <c r="BK43" s="49"/>
      <c r="BL43" s="50" t="str">
        <f t="shared" si="23"/>
        <v>Select Response</v>
      </c>
      <c r="BM43" s="49"/>
      <c r="BN43" s="49"/>
      <c r="BO43" s="49"/>
      <c r="BP43" s="49"/>
      <c r="BQ43" s="49"/>
      <c r="BR43" s="50" t="str">
        <f t="shared" si="24"/>
        <v>N/A</v>
      </c>
      <c r="BS43" s="49"/>
      <c r="BT43" s="49"/>
      <c r="BU43" s="49"/>
      <c r="BV43" s="49"/>
      <c r="BW43" s="49"/>
      <c r="BX43" s="50" t="str">
        <f t="shared" si="25"/>
        <v>Select Response</v>
      </c>
      <c r="BY43" s="49"/>
      <c r="BZ43" s="49"/>
      <c r="CA43" s="49"/>
      <c r="CB43" s="49"/>
      <c r="CC43" s="49"/>
      <c r="CD43" s="50" t="str">
        <f t="shared" si="26"/>
        <v>Select Response</v>
      </c>
      <c r="CE43" s="49"/>
      <c r="CF43" s="49"/>
      <c r="CG43" s="49"/>
      <c r="CH43" s="49"/>
      <c r="CI43" s="49"/>
      <c r="CJ43" s="50" t="str">
        <f t="shared" si="27"/>
        <v>Select Response</v>
      </c>
      <c r="CK43" s="49"/>
      <c r="CL43" s="49"/>
      <c r="CM43" s="49"/>
      <c r="CN43" s="49"/>
      <c r="CO43" s="49"/>
      <c r="CP43" s="51"/>
      <c r="CQ43" s="50" t="str">
        <f>Lists!$C$2</f>
        <v>Select Response</v>
      </c>
      <c r="CR43" s="50"/>
    </row>
    <row r="44" spans="1:96" ht="34" x14ac:dyDescent="0.2">
      <c r="A44" t="str">
        <f>_xlfn.XLOOKUP(B44,QuestionsDevelopment!F:F,QuestionsDevelopment!B:B)</f>
        <v>Operational/Resilience</v>
      </c>
      <c r="B44" s="1" t="str">
        <v>Do your critical infrastructure systems have redundancy or spare capacity? (treatment, pumping, major pipes)</v>
      </c>
      <c r="C44" s="21"/>
      <c r="D44" s="5"/>
      <c r="E44" s="5"/>
      <c r="F44" s="5"/>
      <c r="G44" s="5"/>
      <c r="H44" s="5"/>
      <c r="I44" s="5"/>
      <c r="J44" s="24" t="str" cm="1">
        <f t="array" ref="J44">IF(ISNUMBER(SEARCH(J$2,_xlfn.XLOOKUP($B44,QuestionsDevelopment!$F:$F,QuestionsDevelopment!$D:$D))),_xlfn.XLOOKUP($B44,QuestionsDevelopment!$F:$F,QuestionsDevelopment!$H:$M),"N/A")</f>
        <v>N/A</v>
      </c>
      <c r="P44" t="str" cm="1">
        <f t="array" ref="P44">IF(ISNUMBER(SEARCH(P$2,_xlfn.XLOOKUP($B44,QuestionsDevelopment!$F:$F,QuestionsDevelopment!$D:$D))),_xlfn.XLOOKUP($B44,QuestionsDevelopment!$F:$F,QuestionsDevelopment!$H:$M),"N/A")</f>
        <v>N/A</v>
      </c>
      <c r="V44" t="str" cm="1">
        <f t="array" ref="V44:AA44">IF(ISNUMBER(SEARCH(V$2,_xlfn.XLOOKUP($B44,QuestionsDevelopment!$F:$F,QuestionsDevelopment!$D:$D))),_xlfn.XLOOKUP($B44,QuestionsDevelopment!$F:$F,QuestionsDevelopment!$H:$M),"N/A")</f>
        <v>Select Response</v>
      </c>
      <c r="W44" t="str">
        <v>Yes</v>
      </c>
      <c r="X44" t="str">
        <v>Mostly</v>
      </c>
      <c r="Y44" t="str">
        <v>No</v>
      </c>
      <c r="Z44" t="str">
        <v>Unknown</v>
      </c>
      <c r="AA44">
        <v>0</v>
      </c>
      <c r="AB44" t="str" cm="1">
        <f t="array" ref="AB44">IF(ISNUMBER(SEARCH(AB$2,_xlfn.XLOOKUP($B44,QuestionsDevelopment!$F:$F,QuestionsDevelopment!$D:$D))),_xlfn.XLOOKUP($B44,QuestionsDevelopment!$F:$F,QuestionsDevelopment!$H:$M),"N/A")</f>
        <v>N/A</v>
      </c>
      <c r="AH44" t="str" cm="1">
        <f t="array" ref="AH44:AM44">IF(ISNUMBER(SEARCH(AH$2,_xlfn.XLOOKUP($B44,QuestionsDevelopment!$F:$F,QuestionsDevelopment!$D:$D))),_xlfn.XLOOKUP($B44,QuestionsDevelopment!$F:$F,QuestionsDevelopment!$H:$M),"N/A")</f>
        <v>Select Response</v>
      </c>
      <c r="AI44" t="str">
        <v>Yes</v>
      </c>
      <c r="AJ44" t="str">
        <v>Mostly</v>
      </c>
      <c r="AK44" t="str">
        <v>No</v>
      </c>
      <c r="AL44" t="str">
        <v>Unknown</v>
      </c>
      <c r="AM44">
        <v>0</v>
      </c>
      <c r="AN44" t="str" cm="1">
        <f t="array" ref="AN44:AS44">IF(ISNUMBER(SEARCH(AN$2,_xlfn.XLOOKUP($B44,QuestionsDevelopment!$F:$F,QuestionsDevelopment!$D:$D))),_xlfn.XLOOKUP($B44,QuestionsDevelopment!$F:$F,QuestionsDevelopment!$H:$M),"N/A")</f>
        <v>Select Response</v>
      </c>
      <c r="AO44" t="str">
        <v>Yes</v>
      </c>
      <c r="AP44" t="str">
        <v>Mostly</v>
      </c>
      <c r="AQ44" t="str">
        <v>No</v>
      </c>
      <c r="AR44" t="str">
        <v>Unknown</v>
      </c>
      <c r="AS44">
        <v>0</v>
      </c>
      <c r="AT44" t="str" cm="1">
        <f t="array" ref="AT44:AY44">IF(ISNUMBER(SEARCH(AT$2,_xlfn.XLOOKUP($B44,QuestionsDevelopment!$F:$F,QuestionsDevelopment!$D:$D))),_xlfn.XLOOKUP($B44,QuestionsDevelopment!$F:$F,QuestionsDevelopment!$H:$M),"N/A")</f>
        <v>Select Response</v>
      </c>
      <c r="AU44" t="str">
        <v>Yes</v>
      </c>
      <c r="AV44" t="str">
        <v>Mostly</v>
      </c>
      <c r="AW44" t="str">
        <v>No</v>
      </c>
      <c r="AX44" t="str">
        <v>Unknown</v>
      </c>
      <c r="AY44">
        <v>0</v>
      </c>
      <c r="AZ44" s="48" t="str">
        <f t="shared" si="21"/>
        <v>N/A</v>
      </c>
      <c r="BA44" s="49"/>
      <c r="BB44" s="49"/>
      <c r="BC44" s="49"/>
      <c r="BD44" s="49"/>
      <c r="BE44" s="49"/>
      <c r="BF44" s="50" t="str">
        <f t="shared" si="22"/>
        <v>N/A</v>
      </c>
      <c r="BG44" s="49"/>
      <c r="BH44" s="49"/>
      <c r="BI44" s="49"/>
      <c r="BJ44" s="49"/>
      <c r="BK44" s="49"/>
      <c r="BL44" s="50" t="str">
        <f t="shared" si="23"/>
        <v>Select Response</v>
      </c>
      <c r="BM44" s="49"/>
      <c r="BN44" s="49"/>
      <c r="BO44" s="49"/>
      <c r="BP44" s="49"/>
      <c r="BQ44" s="49"/>
      <c r="BR44" s="50" t="str">
        <f t="shared" si="24"/>
        <v>N/A</v>
      </c>
      <c r="BS44" s="49"/>
      <c r="BT44" s="49"/>
      <c r="BU44" s="49"/>
      <c r="BV44" s="49"/>
      <c r="BW44" s="49"/>
      <c r="BX44" s="50" t="str">
        <f t="shared" si="25"/>
        <v>Select Response</v>
      </c>
      <c r="BY44" s="49"/>
      <c r="BZ44" s="49"/>
      <c r="CA44" s="49"/>
      <c r="CB44" s="49"/>
      <c r="CC44" s="49"/>
      <c r="CD44" s="50" t="str">
        <f t="shared" si="26"/>
        <v>Select Response</v>
      </c>
      <c r="CE44" s="49"/>
      <c r="CF44" s="49"/>
      <c r="CG44" s="49"/>
      <c r="CH44" s="49"/>
      <c r="CI44" s="49"/>
      <c r="CJ44" s="50" t="str">
        <f t="shared" si="27"/>
        <v>Select Response</v>
      </c>
      <c r="CK44" s="49"/>
      <c r="CL44" s="49"/>
      <c r="CM44" s="49"/>
      <c r="CN44" s="49"/>
      <c r="CO44" s="49"/>
      <c r="CP44" s="51"/>
      <c r="CQ44" s="50" t="str">
        <f>Lists!$C$2</f>
        <v>Select Response</v>
      </c>
      <c r="CR44" s="50"/>
    </row>
    <row r="45" spans="1:96" ht="34" x14ac:dyDescent="0.2">
      <c r="A45" t="str">
        <f>_xlfn.XLOOKUP(B45,QuestionsDevelopment!F:F,QuestionsDevelopment!B:B)</f>
        <v>Operational</v>
      </c>
      <c r="B45" s="1" t="str">
        <v>Are you in good standing with WorkSafe BC?</v>
      </c>
      <c r="C45" s="21"/>
      <c r="D45" s="5"/>
      <c r="E45" s="5"/>
      <c r="F45" s="5"/>
      <c r="G45" s="5"/>
      <c r="H45" s="5"/>
      <c r="I45" s="5"/>
      <c r="J45" s="24" t="str" cm="1">
        <f t="array" ref="J45">IF(ISNUMBER(SEARCH(J$2,_xlfn.XLOOKUP($B45,QuestionsDevelopment!$F:$F,QuestionsDevelopment!$D:$D))),_xlfn.XLOOKUP($B45,QuestionsDevelopment!$F:$F,QuestionsDevelopment!$H:$M),"N/A")</f>
        <v>N/A</v>
      </c>
      <c r="P45" t="str" cm="1">
        <f t="array" ref="P45:U45">IF(ISNUMBER(SEARCH(P$2,_xlfn.XLOOKUP($B45,QuestionsDevelopment!$F:$F,QuestionsDevelopment!$D:$D))),_xlfn.XLOOKUP($B45,QuestionsDevelopment!$F:$F,QuestionsDevelopment!$H:$M),"N/A")</f>
        <v>Select Response</v>
      </c>
      <c r="Q45" t="str">
        <v>Yes</v>
      </c>
      <c r="R45" t="str">
        <v>No</v>
      </c>
      <c r="S45" t="str">
        <v>Unknown</v>
      </c>
      <c r="T45">
        <v>0</v>
      </c>
      <c r="U45">
        <v>0</v>
      </c>
      <c r="V45" t="str" cm="1">
        <f t="array" ref="V45:AA45">IF(ISNUMBER(SEARCH(V$2,_xlfn.XLOOKUP($B45,QuestionsDevelopment!$F:$F,QuestionsDevelopment!$D:$D))),_xlfn.XLOOKUP($B45,QuestionsDevelopment!$F:$F,QuestionsDevelopment!$H:$M),"N/A")</f>
        <v>Select Response</v>
      </c>
      <c r="W45" t="str">
        <v>Yes</v>
      </c>
      <c r="X45" t="str">
        <v>No</v>
      </c>
      <c r="Y45" t="str">
        <v>Unknown</v>
      </c>
      <c r="Z45">
        <v>0</v>
      </c>
      <c r="AA45">
        <v>0</v>
      </c>
      <c r="AB45" t="str" cm="1">
        <f t="array" ref="AB45:AG45">IF(ISNUMBER(SEARCH(AB$2,_xlfn.XLOOKUP($B45,QuestionsDevelopment!$F:$F,QuestionsDevelopment!$D:$D))),_xlfn.XLOOKUP($B45,QuestionsDevelopment!$F:$F,QuestionsDevelopment!$H:$M),"N/A")</f>
        <v>Select Response</v>
      </c>
      <c r="AC45" t="str">
        <v>Yes</v>
      </c>
      <c r="AD45" t="str">
        <v>No</v>
      </c>
      <c r="AE45" t="str">
        <v>Unknown</v>
      </c>
      <c r="AF45">
        <v>0</v>
      </c>
      <c r="AG45">
        <v>0</v>
      </c>
      <c r="AH45" t="str" cm="1">
        <f t="array" ref="AH45:AM45">IF(ISNUMBER(SEARCH(AH$2,_xlfn.XLOOKUP($B45,QuestionsDevelopment!$F:$F,QuestionsDevelopment!$D:$D))),_xlfn.XLOOKUP($B45,QuestionsDevelopment!$F:$F,QuestionsDevelopment!$H:$M),"N/A")</f>
        <v>Select Response</v>
      </c>
      <c r="AI45" t="str">
        <v>Yes</v>
      </c>
      <c r="AJ45" t="str">
        <v>No</v>
      </c>
      <c r="AK45" t="str">
        <v>Unknown</v>
      </c>
      <c r="AL45">
        <v>0</v>
      </c>
      <c r="AM45">
        <v>0</v>
      </c>
      <c r="AN45" t="str" cm="1">
        <f t="array" ref="AN45:AS45">IF(ISNUMBER(SEARCH(AN$2,_xlfn.XLOOKUP($B45,QuestionsDevelopment!$F:$F,QuestionsDevelopment!$D:$D))),_xlfn.XLOOKUP($B45,QuestionsDevelopment!$F:$F,QuestionsDevelopment!$H:$M),"N/A")</f>
        <v>Select Response</v>
      </c>
      <c r="AO45" t="str">
        <v>Yes</v>
      </c>
      <c r="AP45" t="str">
        <v>No</v>
      </c>
      <c r="AQ45" t="str">
        <v>Unknown</v>
      </c>
      <c r="AR45">
        <v>0</v>
      </c>
      <c r="AS45">
        <v>0</v>
      </c>
      <c r="AT45" t="str" cm="1">
        <f t="array" ref="AT45:AY45">IF(ISNUMBER(SEARCH(AT$2,_xlfn.XLOOKUP($B45,QuestionsDevelopment!$F:$F,QuestionsDevelopment!$D:$D))),_xlfn.XLOOKUP($B45,QuestionsDevelopment!$F:$F,QuestionsDevelopment!$H:$M),"N/A")</f>
        <v>Select Response</v>
      </c>
      <c r="AU45" t="str">
        <v>Yes</v>
      </c>
      <c r="AV45" t="str">
        <v>No</v>
      </c>
      <c r="AW45" t="str">
        <v>Unknown</v>
      </c>
      <c r="AX45">
        <v>0</v>
      </c>
      <c r="AY45">
        <v>0</v>
      </c>
      <c r="AZ45" s="48" t="str">
        <f t="shared" si="21"/>
        <v>N/A</v>
      </c>
      <c r="BA45" s="49"/>
      <c r="BB45" s="49"/>
      <c r="BC45" s="49"/>
      <c r="BD45" s="49"/>
      <c r="BE45" s="49"/>
      <c r="BF45" s="50" t="str">
        <f t="shared" si="22"/>
        <v>Select Response</v>
      </c>
      <c r="BG45" s="49"/>
      <c r="BH45" s="49"/>
      <c r="BI45" s="49"/>
      <c r="BJ45" s="49"/>
      <c r="BK45" s="49"/>
      <c r="BL45" s="50" t="str">
        <f t="shared" si="23"/>
        <v>Select Response</v>
      </c>
      <c r="BM45" s="49"/>
      <c r="BN45" s="49"/>
      <c r="BO45" s="49"/>
      <c r="BP45" s="49"/>
      <c r="BQ45" s="49"/>
      <c r="BR45" s="50" t="str">
        <f t="shared" si="24"/>
        <v>Select Response</v>
      </c>
      <c r="BS45" s="49"/>
      <c r="BT45" s="49"/>
      <c r="BU45" s="49"/>
      <c r="BV45" s="49"/>
      <c r="BW45" s="49"/>
      <c r="BX45" s="50" t="str">
        <f t="shared" si="25"/>
        <v>Select Response</v>
      </c>
      <c r="BY45" s="49"/>
      <c r="BZ45" s="49"/>
      <c r="CA45" s="49"/>
      <c r="CB45" s="49"/>
      <c r="CC45" s="49"/>
      <c r="CD45" s="50" t="str">
        <f t="shared" si="26"/>
        <v>Select Response</v>
      </c>
      <c r="CE45" s="49"/>
      <c r="CF45" s="49"/>
      <c r="CG45" s="49"/>
      <c r="CH45" s="49"/>
      <c r="CI45" s="49"/>
      <c r="CJ45" s="50" t="str">
        <f t="shared" si="27"/>
        <v>Select Response</v>
      </c>
      <c r="CK45" s="49"/>
      <c r="CL45" s="49"/>
      <c r="CM45" s="49"/>
      <c r="CN45" s="49"/>
      <c r="CO45" s="49"/>
      <c r="CP45" s="51"/>
      <c r="CQ45" s="50" t="str">
        <f>Lists!$C$2</f>
        <v>Select Response</v>
      </c>
      <c r="CR45" s="50"/>
    </row>
    <row r="46" spans="1:96" ht="34" x14ac:dyDescent="0.2">
      <c r="A46" t="str">
        <f>_xlfn.XLOOKUP(B46,QuestionsDevelopment!F:F,QuestionsDevelopment!B:B)</f>
        <v>Operational</v>
      </c>
      <c r="B46" s="1" t="str">
        <v>Do you have a current, documented occupational health and safety (OH&amp;S) program?</v>
      </c>
      <c r="C46" s="21"/>
      <c r="D46" s="5"/>
      <c r="E46" s="5"/>
      <c r="F46" s="5"/>
      <c r="G46" s="5"/>
      <c r="H46" s="5"/>
      <c r="I46" s="5"/>
      <c r="J46" s="24" t="str" cm="1">
        <f t="array" ref="J46:O46">IF(ISNUMBER(SEARCH(J$2,_xlfn.XLOOKUP($B46,QuestionsDevelopment!$F:$F,QuestionsDevelopment!$D:$D))),_xlfn.XLOOKUP($B46,QuestionsDevelopment!$F:$F,QuestionsDevelopment!$H:$M),"N/A")</f>
        <v>Select Response</v>
      </c>
      <c r="K46" t="str">
        <v>Yes</v>
      </c>
      <c r="L46" t="str">
        <v>No</v>
      </c>
      <c r="M46" t="str">
        <v>Unknown</v>
      </c>
      <c r="N46">
        <v>0</v>
      </c>
      <c r="O46">
        <v>0</v>
      </c>
      <c r="P46" t="str" cm="1">
        <f t="array" ref="P46">IF(ISNUMBER(SEARCH(P$2,_xlfn.XLOOKUP($B46,QuestionsDevelopment!$F:$F,QuestionsDevelopment!$D:$D))),_xlfn.XLOOKUP($B46,QuestionsDevelopment!$F:$F,QuestionsDevelopment!$H:$M),"N/A")</f>
        <v>N/A</v>
      </c>
      <c r="V46" t="str" cm="1">
        <f t="array" ref="V46">IF(ISNUMBER(SEARCH(V$2,_xlfn.XLOOKUP($B46,QuestionsDevelopment!$F:$F,QuestionsDevelopment!$D:$D))),_xlfn.XLOOKUP($B46,QuestionsDevelopment!$F:$F,QuestionsDevelopment!$H:$M),"N/A")</f>
        <v>N/A</v>
      </c>
      <c r="AB46" t="str" cm="1">
        <f t="array" ref="AB46">IF(ISNUMBER(SEARCH(AB$2,_xlfn.XLOOKUP($B46,QuestionsDevelopment!$F:$F,QuestionsDevelopment!$D:$D))),_xlfn.XLOOKUP($B46,QuestionsDevelopment!$F:$F,QuestionsDevelopment!$H:$M),"N/A")</f>
        <v>N/A</v>
      </c>
      <c r="AH46" t="str" cm="1">
        <f t="array" ref="AH46">IF(ISNUMBER(SEARCH(AH$2,_xlfn.XLOOKUP($B46,QuestionsDevelopment!$F:$F,QuestionsDevelopment!$D:$D))),_xlfn.XLOOKUP($B46,QuestionsDevelopment!$F:$F,QuestionsDevelopment!$H:$M),"N/A")</f>
        <v>N/A</v>
      </c>
      <c r="AN46" t="str" cm="1">
        <f t="array" ref="AN46">IF(ISNUMBER(SEARCH(AN$2,_xlfn.XLOOKUP($B46,QuestionsDevelopment!$F:$F,QuestionsDevelopment!$D:$D))),_xlfn.XLOOKUP($B46,QuestionsDevelopment!$F:$F,QuestionsDevelopment!$H:$M),"N/A")</f>
        <v>N/A</v>
      </c>
      <c r="AT46" t="str" cm="1">
        <f t="array" ref="AT46">IF(ISNUMBER(SEARCH(AT$2,_xlfn.XLOOKUP($B46,QuestionsDevelopment!$F:$F,QuestionsDevelopment!$D:$D))),_xlfn.XLOOKUP($B46,QuestionsDevelopment!$F:$F,QuestionsDevelopment!$H:$M),"N/A")</f>
        <v>N/A</v>
      </c>
      <c r="AZ46" s="48" t="str">
        <f t="shared" si="21"/>
        <v>Select Response</v>
      </c>
      <c r="BA46" s="49"/>
      <c r="BB46" s="49"/>
      <c r="BC46" s="49"/>
      <c r="BD46" s="49"/>
      <c r="BE46" s="49"/>
      <c r="BF46" s="50" t="str">
        <f t="shared" si="22"/>
        <v>N/A</v>
      </c>
      <c r="BG46" s="49"/>
      <c r="BH46" s="49"/>
      <c r="BI46" s="49"/>
      <c r="BJ46" s="49"/>
      <c r="BK46" s="49"/>
      <c r="BL46" s="50" t="str">
        <f t="shared" si="23"/>
        <v>N/A</v>
      </c>
      <c r="BM46" s="49"/>
      <c r="BN46" s="49"/>
      <c r="BO46" s="49"/>
      <c r="BP46" s="49"/>
      <c r="BQ46" s="49"/>
      <c r="BR46" s="50" t="str">
        <f t="shared" si="24"/>
        <v>N/A</v>
      </c>
      <c r="BS46" s="49"/>
      <c r="BT46" s="49"/>
      <c r="BU46" s="49"/>
      <c r="BV46" s="49"/>
      <c r="BW46" s="49"/>
      <c r="BX46" s="50" t="str">
        <f t="shared" si="25"/>
        <v>N/A</v>
      </c>
      <c r="BY46" s="49"/>
      <c r="BZ46" s="49"/>
      <c r="CA46" s="49"/>
      <c r="CB46" s="49"/>
      <c r="CC46" s="49"/>
      <c r="CD46" s="50" t="str">
        <f t="shared" si="26"/>
        <v>N/A</v>
      </c>
      <c r="CE46" s="49"/>
      <c r="CF46" s="49"/>
      <c r="CG46" s="49"/>
      <c r="CH46" s="49"/>
      <c r="CI46" s="49"/>
      <c r="CJ46" s="50" t="str">
        <f t="shared" si="27"/>
        <v>N/A</v>
      </c>
      <c r="CK46" s="49"/>
      <c r="CL46" s="49"/>
      <c r="CM46" s="49"/>
      <c r="CN46" s="49"/>
      <c r="CO46" s="49"/>
      <c r="CP46" s="51"/>
      <c r="CQ46" s="50" t="str">
        <f>Lists!$C$2</f>
        <v>Select Response</v>
      </c>
      <c r="CR46" s="50"/>
    </row>
    <row r="47" spans="1:96" ht="34" x14ac:dyDescent="0.2">
      <c r="A47" t="str">
        <f>_xlfn.XLOOKUP(B47,QuestionsDevelopment!F:F,QuestionsDevelopment!B:B)</f>
        <v>Operational</v>
      </c>
      <c r="B47" s="1" t="str">
        <v>Have hazard assessments been completed for all regular workplaces and work procedures?</v>
      </c>
      <c r="C47" s="21"/>
      <c r="D47" s="5"/>
      <c r="E47" s="5"/>
      <c r="F47" s="5"/>
      <c r="G47" s="5"/>
      <c r="H47" s="5"/>
      <c r="I47" s="5"/>
      <c r="J47" s="24" t="str" cm="1">
        <f t="array" ref="J47">IF(ISNUMBER(SEARCH(J$2,_xlfn.XLOOKUP($B47,QuestionsDevelopment!$F:$F,QuestionsDevelopment!$D:$D))),_xlfn.XLOOKUP($B47,QuestionsDevelopment!$F:$F,QuestionsDevelopment!$H:$M),"N/A")</f>
        <v>N/A</v>
      </c>
      <c r="P47" t="str" cm="1">
        <f t="array" ref="P47:U47">IF(ISNUMBER(SEARCH(P$2,_xlfn.XLOOKUP($B47,QuestionsDevelopment!$F:$F,QuestionsDevelopment!$D:$D))),_xlfn.XLOOKUP($B47,QuestionsDevelopment!$F:$F,QuestionsDevelopment!$H:$M),"N/A")</f>
        <v>Select Response</v>
      </c>
      <c r="Q47" t="str">
        <v>Yes</v>
      </c>
      <c r="R47" t="str">
        <v>Mostly</v>
      </c>
      <c r="S47" t="str">
        <v>No</v>
      </c>
      <c r="T47" t="str">
        <v>Unknown</v>
      </c>
      <c r="U47">
        <v>0</v>
      </c>
      <c r="V47" t="str" cm="1">
        <f t="array" ref="V47:AA47">IF(ISNUMBER(SEARCH(V$2,_xlfn.XLOOKUP($B47,QuestionsDevelopment!$F:$F,QuestionsDevelopment!$D:$D))),_xlfn.XLOOKUP($B47,QuestionsDevelopment!$F:$F,QuestionsDevelopment!$H:$M),"N/A")</f>
        <v>Select Response</v>
      </c>
      <c r="W47" t="str">
        <v>Yes</v>
      </c>
      <c r="X47" t="str">
        <v>Mostly</v>
      </c>
      <c r="Y47" t="str">
        <v>No</v>
      </c>
      <c r="Z47" t="str">
        <v>Unknown</v>
      </c>
      <c r="AA47">
        <v>0</v>
      </c>
      <c r="AB47" t="str" cm="1">
        <f t="array" ref="AB47:AG47">IF(ISNUMBER(SEARCH(AB$2,_xlfn.XLOOKUP($B47,QuestionsDevelopment!$F:$F,QuestionsDevelopment!$D:$D))),_xlfn.XLOOKUP($B47,QuestionsDevelopment!$F:$F,QuestionsDevelopment!$H:$M),"N/A")</f>
        <v>Select Response</v>
      </c>
      <c r="AC47" t="str">
        <v>Yes</v>
      </c>
      <c r="AD47" t="str">
        <v>Mostly</v>
      </c>
      <c r="AE47" t="str">
        <v>No</v>
      </c>
      <c r="AF47" t="str">
        <v>Unknown</v>
      </c>
      <c r="AG47">
        <v>0</v>
      </c>
      <c r="AH47" t="str" cm="1">
        <f t="array" ref="AH47:AM47">IF(ISNUMBER(SEARCH(AH$2,_xlfn.XLOOKUP($B47,QuestionsDevelopment!$F:$F,QuestionsDevelopment!$D:$D))),_xlfn.XLOOKUP($B47,QuestionsDevelopment!$F:$F,QuestionsDevelopment!$H:$M),"N/A")</f>
        <v>Select Response</v>
      </c>
      <c r="AI47" t="str">
        <v>Yes</v>
      </c>
      <c r="AJ47" t="str">
        <v>Mostly</v>
      </c>
      <c r="AK47" t="str">
        <v>No</v>
      </c>
      <c r="AL47" t="str">
        <v>Unknown</v>
      </c>
      <c r="AM47">
        <v>0</v>
      </c>
      <c r="AN47" t="str" cm="1">
        <f t="array" ref="AN47:AS47">IF(ISNUMBER(SEARCH(AN$2,_xlfn.XLOOKUP($B47,QuestionsDevelopment!$F:$F,QuestionsDevelopment!$D:$D))),_xlfn.XLOOKUP($B47,QuestionsDevelopment!$F:$F,QuestionsDevelopment!$H:$M),"N/A")</f>
        <v>Select Response</v>
      </c>
      <c r="AO47" t="str">
        <v>Yes</v>
      </c>
      <c r="AP47" t="str">
        <v>Mostly</v>
      </c>
      <c r="AQ47" t="str">
        <v>No</v>
      </c>
      <c r="AR47" t="str">
        <v>Unknown</v>
      </c>
      <c r="AS47">
        <v>0</v>
      </c>
      <c r="AT47" t="str" cm="1">
        <f t="array" ref="AT47:AY47">IF(ISNUMBER(SEARCH(AT$2,_xlfn.XLOOKUP($B47,QuestionsDevelopment!$F:$F,QuestionsDevelopment!$D:$D))),_xlfn.XLOOKUP($B47,QuestionsDevelopment!$F:$F,QuestionsDevelopment!$H:$M),"N/A")</f>
        <v>Select Response</v>
      </c>
      <c r="AU47" t="str">
        <v>Yes</v>
      </c>
      <c r="AV47" t="str">
        <v>Mostly</v>
      </c>
      <c r="AW47" t="str">
        <v>No</v>
      </c>
      <c r="AX47" t="str">
        <v>Unknown</v>
      </c>
      <c r="AY47">
        <v>0</v>
      </c>
      <c r="AZ47" s="48" t="str">
        <f t="shared" si="21"/>
        <v>N/A</v>
      </c>
      <c r="BA47" s="49"/>
      <c r="BB47" s="49"/>
      <c r="BC47" s="49"/>
      <c r="BD47" s="49"/>
      <c r="BE47" s="49"/>
      <c r="BF47" s="50" t="str">
        <f t="shared" si="22"/>
        <v>Select Response</v>
      </c>
      <c r="BG47" s="49"/>
      <c r="BH47" s="49"/>
      <c r="BI47" s="49"/>
      <c r="BJ47" s="49"/>
      <c r="BK47" s="49"/>
      <c r="BL47" s="50" t="str">
        <f t="shared" si="23"/>
        <v>Select Response</v>
      </c>
      <c r="BM47" s="49"/>
      <c r="BN47" s="49"/>
      <c r="BO47" s="49"/>
      <c r="BP47" s="49"/>
      <c r="BQ47" s="49"/>
      <c r="BR47" s="50" t="str">
        <f t="shared" si="24"/>
        <v>Select Response</v>
      </c>
      <c r="BS47" s="49"/>
      <c r="BT47" s="49"/>
      <c r="BU47" s="49"/>
      <c r="BV47" s="49"/>
      <c r="BW47" s="49"/>
      <c r="BX47" s="50" t="str">
        <f t="shared" si="25"/>
        <v>Select Response</v>
      </c>
      <c r="BY47" s="49"/>
      <c r="BZ47" s="49"/>
      <c r="CA47" s="49"/>
      <c r="CB47" s="49"/>
      <c r="CC47" s="49"/>
      <c r="CD47" s="50" t="str">
        <f t="shared" si="26"/>
        <v>Select Response</v>
      </c>
      <c r="CE47" s="49"/>
      <c r="CF47" s="49"/>
      <c r="CG47" s="49"/>
      <c r="CH47" s="49"/>
      <c r="CI47" s="49"/>
      <c r="CJ47" s="50" t="str">
        <f t="shared" si="27"/>
        <v>Select Response</v>
      </c>
      <c r="CK47" s="49"/>
      <c r="CL47" s="49"/>
      <c r="CM47" s="49"/>
      <c r="CN47" s="49"/>
      <c r="CO47" s="49"/>
      <c r="CP47" s="51"/>
      <c r="CQ47" s="50" t="str">
        <f>Lists!$C$2</f>
        <v>Select Response</v>
      </c>
      <c r="CR47" s="50"/>
    </row>
    <row r="48" spans="1:96" ht="136" x14ac:dyDescent="0.2">
      <c r="A48" t="str">
        <f>_xlfn.XLOOKUP(B48,QuestionsDevelopment!F:F,QuestionsDevelopment!B:B)</f>
        <v>Operational/Regulatory</v>
      </c>
      <c r="B48" s="1" t="str">
        <v>Are there cross connection control programs in place for the following?  Use the notes field to indicate which one(s).
* Drinking water / sanitary
* Drinking water / storm
* Drinking water / reuse
* Storm / sanitary
* Non-potable / storm
* Non-potable / sanitary</v>
      </c>
      <c r="C48" s="21"/>
      <c r="D48" s="5"/>
      <c r="E48" s="5"/>
      <c r="F48" s="5"/>
      <c r="G48" s="5"/>
      <c r="H48" s="5"/>
      <c r="I48" s="5"/>
      <c r="J48" s="24" t="str" cm="1">
        <f t="array" ref="J48">IF(ISNUMBER(SEARCH(J$2,_xlfn.XLOOKUP($B48,QuestionsDevelopment!$F:$F,QuestionsDevelopment!$D:$D))),_xlfn.XLOOKUP($B48,QuestionsDevelopment!$F:$F,QuestionsDevelopment!$H:$M),"N/A")</f>
        <v>N/A</v>
      </c>
      <c r="P48" t="str" cm="1">
        <f t="array" ref="P48">IF(ISNUMBER(SEARCH(P$2,_xlfn.XLOOKUP($B48,QuestionsDevelopment!$F:$F,QuestionsDevelopment!$D:$D))),_xlfn.XLOOKUP($B48,QuestionsDevelopment!$F:$F,QuestionsDevelopment!$H:$M),"N/A")</f>
        <v>N/A</v>
      </c>
      <c r="V48" t="str" cm="1">
        <f t="array" ref="V48:AA48">IF(ISNUMBER(SEARCH(V$2,_xlfn.XLOOKUP($B48,QuestionsDevelopment!$F:$F,QuestionsDevelopment!$D:$D))),_xlfn.XLOOKUP($B48,QuestionsDevelopment!$F:$F,QuestionsDevelopment!$H:$M),"N/A")</f>
        <v>Select Response</v>
      </c>
      <c r="W48" t="str">
        <v>This system is impacted</v>
      </c>
      <c r="X48" t="str">
        <v>Not impacted</v>
      </c>
      <c r="Y48" t="str">
        <v>Unknown</v>
      </c>
      <c r="Z48">
        <v>0</v>
      </c>
      <c r="AA48">
        <v>0</v>
      </c>
      <c r="AB48" t="str" cm="1">
        <f t="array" ref="AB48:AG48">IF(ISNUMBER(SEARCH(AB$2,_xlfn.XLOOKUP($B48,QuestionsDevelopment!$F:$F,QuestionsDevelopment!$D:$D))),_xlfn.XLOOKUP($B48,QuestionsDevelopment!$F:$F,QuestionsDevelopment!$H:$M),"N/A")</f>
        <v>Select Response</v>
      </c>
      <c r="AC48" t="str">
        <v>This system is impacted</v>
      </c>
      <c r="AD48" t="str">
        <v>Not impacted</v>
      </c>
      <c r="AE48" t="str">
        <v>Unknown</v>
      </c>
      <c r="AF48">
        <v>0</v>
      </c>
      <c r="AG48">
        <v>0</v>
      </c>
      <c r="AH48" t="str" cm="1">
        <f t="array" ref="AH48:AM48">IF(ISNUMBER(SEARCH(AH$2,_xlfn.XLOOKUP($B48,QuestionsDevelopment!$F:$F,QuestionsDevelopment!$D:$D))),_xlfn.XLOOKUP($B48,QuestionsDevelopment!$F:$F,QuestionsDevelopment!$H:$M),"N/A")</f>
        <v>Select Response</v>
      </c>
      <c r="AI48" t="str">
        <v>This system is impacted</v>
      </c>
      <c r="AJ48" t="str">
        <v>Not impacted</v>
      </c>
      <c r="AK48" t="str">
        <v>Unknown</v>
      </c>
      <c r="AL48">
        <v>0</v>
      </c>
      <c r="AM48">
        <v>0</v>
      </c>
      <c r="AN48" t="str" cm="1">
        <f t="array" ref="AN48:AS48">IF(ISNUMBER(SEARCH(AN$2,_xlfn.XLOOKUP($B48,QuestionsDevelopment!$F:$F,QuestionsDevelopment!$D:$D))),_xlfn.XLOOKUP($B48,QuestionsDevelopment!$F:$F,QuestionsDevelopment!$H:$M),"N/A")</f>
        <v>Select Response</v>
      </c>
      <c r="AO48" t="str">
        <v>This system is impacted</v>
      </c>
      <c r="AP48" t="str">
        <v>Not impacted</v>
      </c>
      <c r="AQ48" t="str">
        <v>Unknown</v>
      </c>
      <c r="AR48">
        <v>0</v>
      </c>
      <c r="AS48">
        <v>0</v>
      </c>
      <c r="AT48" t="str" cm="1">
        <f t="array" ref="AT48:AY48">IF(ISNUMBER(SEARCH(AT$2,_xlfn.XLOOKUP($B48,QuestionsDevelopment!$F:$F,QuestionsDevelopment!$D:$D))),_xlfn.XLOOKUP($B48,QuestionsDevelopment!$F:$F,QuestionsDevelopment!$H:$M),"N/A")</f>
        <v>Select Response</v>
      </c>
      <c r="AU48" t="str">
        <v>This system is impacted</v>
      </c>
      <c r="AV48" t="str">
        <v>Not impacted</v>
      </c>
      <c r="AW48" t="str">
        <v>Unknown</v>
      </c>
      <c r="AX48">
        <v>0</v>
      </c>
      <c r="AY48">
        <v>0</v>
      </c>
      <c r="AZ48" s="48" t="str">
        <f t="shared" si="21"/>
        <v>N/A</v>
      </c>
      <c r="BA48" s="49"/>
      <c r="BB48" s="49"/>
      <c r="BC48" s="49"/>
      <c r="BD48" s="49"/>
      <c r="BE48" s="49"/>
      <c r="BF48" s="50" t="str">
        <f t="shared" si="22"/>
        <v>N/A</v>
      </c>
      <c r="BG48" s="49"/>
      <c r="BH48" s="49"/>
      <c r="BI48" s="49"/>
      <c r="BJ48" s="49"/>
      <c r="BK48" s="49"/>
      <c r="BL48" s="50" t="str">
        <f t="shared" si="23"/>
        <v>Select Response</v>
      </c>
      <c r="BM48" s="49"/>
      <c r="BN48" s="49"/>
      <c r="BO48" s="49"/>
      <c r="BP48" s="49"/>
      <c r="BQ48" s="49"/>
      <c r="BR48" s="50" t="str">
        <f t="shared" si="24"/>
        <v>Select Response</v>
      </c>
      <c r="BS48" s="49"/>
      <c r="BT48" s="49"/>
      <c r="BU48" s="49"/>
      <c r="BV48" s="49"/>
      <c r="BW48" s="49"/>
      <c r="BX48" s="50" t="str">
        <f t="shared" si="25"/>
        <v>Select Response</v>
      </c>
      <c r="BY48" s="49"/>
      <c r="BZ48" s="49"/>
      <c r="CA48" s="49"/>
      <c r="CB48" s="49"/>
      <c r="CC48" s="49"/>
      <c r="CD48" s="50" t="str">
        <f t="shared" si="26"/>
        <v>Select Response</v>
      </c>
      <c r="CE48" s="49"/>
      <c r="CF48" s="49"/>
      <c r="CG48" s="49"/>
      <c r="CH48" s="49"/>
      <c r="CI48" s="49"/>
      <c r="CJ48" s="50" t="str">
        <f t="shared" si="27"/>
        <v>Select Response</v>
      </c>
      <c r="CK48" s="49"/>
      <c r="CL48" s="49"/>
      <c r="CM48" s="49"/>
      <c r="CN48" s="49"/>
      <c r="CO48" s="49"/>
      <c r="CP48" s="51"/>
      <c r="CQ48" s="50" t="str">
        <f>Lists!$C$2</f>
        <v>Select Response</v>
      </c>
      <c r="CR48" s="50"/>
    </row>
    <row r="49" spans="1:96" ht="34" x14ac:dyDescent="0.2">
      <c r="A49" t="str">
        <f>_xlfn.XLOOKUP(B49,QuestionsDevelopment!F:F,QuestionsDevelopment!B:B)</f>
        <v>Operational</v>
      </c>
      <c r="B49" s="1" t="str">
        <v>Does one or more water operators have cross-connection training &amp; certification?</v>
      </c>
      <c r="C49" s="21"/>
      <c r="D49" s="5"/>
      <c r="E49" s="5"/>
      <c r="F49" s="5"/>
      <c r="G49" s="5"/>
      <c r="H49" s="5"/>
      <c r="I49" s="5"/>
      <c r="J49" s="24" t="str" cm="1">
        <f t="array" ref="J49">IF(ISNUMBER(SEARCH(J$2,_xlfn.XLOOKUP($B49,QuestionsDevelopment!$F:$F,QuestionsDevelopment!$D:$D))),_xlfn.XLOOKUP($B49,QuestionsDevelopment!$F:$F,QuestionsDevelopment!$H:$M),"N/A")</f>
        <v>N/A</v>
      </c>
      <c r="P49" t="str" cm="1">
        <f t="array" ref="P49">IF(ISNUMBER(SEARCH(P$2,_xlfn.XLOOKUP($B49,QuestionsDevelopment!$F:$F,QuestionsDevelopment!$D:$D))),_xlfn.XLOOKUP($B49,QuestionsDevelopment!$F:$F,QuestionsDevelopment!$H:$M),"N/A")</f>
        <v>N/A</v>
      </c>
      <c r="V49" t="str" cm="1">
        <f t="array" ref="V49:AA49">IF(ISNUMBER(SEARCH(V$2,_xlfn.XLOOKUP($B49,QuestionsDevelopment!$F:$F,QuestionsDevelopment!$D:$D))),_xlfn.XLOOKUP($B49,QuestionsDevelopment!$F:$F,QuestionsDevelopment!$H:$M),"N/A")</f>
        <v>Select Response</v>
      </c>
      <c r="W49" t="str">
        <v>Yes</v>
      </c>
      <c r="X49" t="str">
        <v>No</v>
      </c>
      <c r="Y49" t="str">
        <v>Unknown</v>
      </c>
      <c r="Z49">
        <v>0</v>
      </c>
      <c r="AA49">
        <v>0</v>
      </c>
      <c r="AB49" t="str" cm="1">
        <f t="array" ref="AB49:AG49">IF(ISNUMBER(SEARCH(AB$2,_xlfn.XLOOKUP($B49,QuestionsDevelopment!$F:$F,QuestionsDevelopment!$D:$D))),_xlfn.XLOOKUP($B49,QuestionsDevelopment!$F:$F,QuestionsDevelopment!$H:$M),"N/A")</f>
        <v>Select Response</v>
      </c>
      <c r="AC49" t="str">
        <v>Yes</v>
      </c>
      <c r="AD49" t="str">
        <v>No</v>
      </c>
      <c r="AE49" t="str">
        <v>Unknown</v>
      </c>
      <c r="AF49">
        <v>0</v>
      </c>
      <c r="AG49">
        <v>0</v>
      </c>
      <c r="AH49" t="str" cm="1">
        <f t="array" ref="AH49:AM49">IF(ISNUMBER(SEARCH(AH$2,_xlfn.XLOOKUP($B49,QuestionsDevelopment!$F:$F,QuestionsDevelopment!$D:$D))),_xlfn.XLOOKUP($B49,QuestionsDevelopment!$F:$F,QuestionsDevelopment!$H:$M),"N/A")</f>
        <v>Select Response</v>
      </c>
      <c r="AI49" t="str">
        <v>Yes</v>
      </c>
      <c r="AJ49" t="str">
        <v>No</v>
      </c>
      <c r="AK49" t="str">
        <v>Unknown</v>
      </c>
      <c r="AL49">
        <v>0</v>
      </c>
      <c r="AM49">
        <v>0</v>
      </c>
      <c r="AN49" t="str" cm="1">
        <f t="array" ref="AN49:AS49">IF(ISNUMBER(SEARCH(AN$2,_xlfn.XLOOKUP($B49,QuestionsDevelopment!$F:$F,QuestionsDevelopment!$D:$D))),_xlfn.XLOOKUP($B49,QuestionsDevelopment!$F:$F,QuestionsDevelopment!$H:$M),"N/A")</f>
        <v>Select Response</v>
      </c>
      <c r="AO49" t="str">
        <v>Yes</v>
      </c>
      <c r="AP49" t="str">
        <v>No</v>
      </c>
      <c r="AQ49" t="str">
        <v>Unknown</v>
      </c>
      <c r="AR49">
        <v>0</v>
      </c>
      <c r="AS49">
        <v>0</v>
      </c>
      <c r="AT49" t="str" cm="1">
        <f t="array" ref="AT49:AY49">IF(ISNUMBER(SEARCH(AT$2,_xlfn.XLOOKUP($B49,QuestionsDevelopment!$F:$F,QuestionsDevelopment!$D:$D))),_xlfn.XLOOKUP($B49,QuestionsDevelopment!$F:$F,QuestionsDevelopment!$H:$M),"N/A")</f>
        <v>Select Response</v>
      </c>
      <c r="AU49" t="str">
        <v>Yes</v>
      </c>
      <c r="AV49" t="str">
        <v>No</v>
      </c>
      <c r="AW49" t="str">
        <v>Unknown</v>
      </c>
      <c r="AX49">
        <v>0</v>
      </c>
      <c r="AY49">
        <v>0</v>
      </c>
      <c r="AZ49" s="48" t="str">
        <f t="shared" si="21"/>
        <v>N/A</v>
      </c>
      <c r="BA49" s="49"/>
      <c r="BB49" s="49"/>
      <c r="BC49" s="49"/>
      <c r="BD49" s="49"/>
      <c r="BE49" s="49"/>
      <c r="BF49" s="50" t="str">
        <f t="shared" si="22"/>
        <v>N/A</v>
      </c>
      <c r="BG49" s="49"/>
      <c r="BH49" s="49"/>
      <c r="BI49" s="49"/>
      <c r="BJ49" s="49"/>
      <c r="BK49" s="49"/>
      <c r="BL49" s="50" t="str">
        <f t="shared" si="23"/>
        <v>Select Response</v>
      </c>
      <c r="BM49" s="49"/>
      <c r="BN49" s="49"/>
      <c r="BO49" s="49"/>
      <c r="BP49" s="49"/>
      <c r="BQ49" s="49"/>
      <c r="BR49" s="50" t="str">
        <f t="shared" si="24"/>
        <v>Select Response</v>
      </c>
      <c r="BS49" s="49"/>
      <c r="BT49" s="49"/>
      <c r="BU49" s="49"/>
      <c r="BV49" s="49"/>
      <c r="BW49" s="49"/>
      <c r="BX49" s="50" t="str">
        <f t="shared" si="25"/>
        <v>Select Response</v>
      </c>
      <c r="BY49" s="49"/>
      <c r="BZ49" s="49"/>
      <c r="CA49" s="49"/>
      <c r="CB49" s="49"/>
      <c r="CC49" s="49"/>
      <c r="CD49" s="50" t="str">
        <f t="shared" si="26"/>
        <v>Select Response</v>
      </c>
      <c r="CE49" s="49"/>
      <c r="CF49" s="49"/>
      <c r="CG49" s="49"/>
      <c r="CH49" s="49"/>
      <c r="CI49" s="49"/>
      <c r="CJ49" s="50" t="str">
        <f t="shared" si="27"/>
        <v>Select Response</v>
      </c>
      <c r="CK49" s="49"/>
      <c r="CL49" s="49"/>
      <c r="CM49" s="49"/>
      <c r="CN49" s="49"/>
      <c r="CO49" s="49"/>
      <c r="CP49" s="51"/>
      <c r="CQ49" s="50" t="str">
        <f>Lists!$C$2</f>
        <v>Select Response</v>
      </c>
      <c r="CR49" s="50"/>
    </row>
    <row r="50" spans="1:96" ht="34" x14ac:dyDescent="0.2">
      <c r="A50" t="str">
        <f>_xlfn.XLOOKUP(B50,QuestionsDevelopment!F:F,QuestionsDevelopment!B:B)</f>
        <v>Operational</v>
      </c>
      <c r="B50" s="1" t="str">
        <v>Are procedures to report and control deleterious substances documented, current, complete, accesible, and followed?</v>
      </c>
      <c r="C50" s="21"/>
      <c r="D50" s="5"/>
      <c r="E50" s="5"/>
      <c r="F50" s="5"/>
      <c r="G50" s="5"/>
      <c r="H50" s="5"/>
      <c r="I50" s="5"/>
      <c r="J50" s="24" t="str" cm="1">
        <f t="array" ref="J50">IF(ISNUMBER(SEARCH(J$2,_xlfn.XLOOKUP($B50,QuestionsDevelopment!$F:$F,QuestionsDevelopment!$D:$D))),_xlfn.XLOOKUP($B50,QuestionsDevelopment!$F:$F,QuestionsDevelopment!$H:$M),"N/A")</f>
        <v>N/A</v>
      </c>
      <c r="P50" t="str" cm="1">
        <f t="array" ref="P50">IF(ISNUMBER(SEARCH(P$2,_xlfn.XLOOKUP($B50,QuestionsDevelopment!$F:$F,QuestionsDevelopment!$D:$D))),_xlfn.XLOOKUP($B50,QuestionsDevelopment!$F:$F,QuestionsDevelopment!$H:$M),"N/A")</f>
        <v>N/A</v>
      </c>
      <c r="V50" t="str" cm="1">
        <f t="array" ref="V50">IF(ISNUMBER(SEARCH(V$2,_xlfn.XLOOKUP($B50,QuestionsDevelopment!$F:$F,QuestionsDevelopment!$D:$D))),_xlfn.XLOOKUP($B50,QuestionsDevelopment!$F:$F,QuestionsDevelopment!$H:$M),"N/A")</f>
        <v>N/A</v>
      </c>
      <c r="AB50" t="str" cm="1">
        <f t="array" ref="AB50">IF(ISNUMBER(SEARCH(AB$2,_xlfn.XLOOKUP($B50,QuestionsDevelopment!$F:$F,QuestionsDevelopment!$D:$D))),_xlfn.XLOOKUP($B50,QuestionsDevelopment!$F:$F,QuestionsDevelopment!$H:$M),"N/A")</f>
        <v>N/A</v>
      </c>
      <c r="AH50" t="str" cm="1">
        <f t="array" ref="AH50:AM50">IF(ISNUMBER(SEARCH(AH$2,_xlfn.XLOOKUP($B50,QuestionsDevelopment!$F:$F,QuestionsDevelopment!$D:$D))),_xlfn.XLOOKUP($B50,QuestionsDevelopment!$F:$F,QuestionsDevelopment!$H:$M),"N/A")</f>
        <v>Select Response</v>
      </c>
      <c r="AI50" t="str">
        <v>Yes</v>
      </c>
      <c r="AJ50" t="str">
        <v>Mostly</v>
      </c>
      <c r="AK50" t="str">
        <v>No</v>
      </c>
      <c r="AL50" t="str">
        <v>Unknown</v>
      </c>
      <c r="AM50">
        <v>0</v>
      </c>
      <c r="AN50" t="str" cm="1">
        <f t="array" ref="AN50:AS50">IF(ISNUMBER(SEARCH(AN$2,_xlfn.XLOOKUP($B50,QuestionsDevelopment!$F:$F,QuestionsDevelopment!$D:$D))),_xlfn.XLOOKUP($B50,QuestionsDevelopment!$F:$F,QuestionsDevelopment!$H:$M),"N/A")</f>
        <v>Select Response</v>
      </c>
      <c r="AO50" t="str">
        <v>Yes</v>
      </c>
      <c r="AP50" t="str">
        <v>Mostly</v>
      </c>
      <c r="AQ50" t="str">
        <v>No</v>
      </c>
      <c r="AR50" t="str">
        <v>Unknown</v>
      </c>
      <c r="AS50">
        <v>0</v>
      </c>
      <c r="AT50" t="str" cm="1">
        <f t="array" ref="AT50">IF(ISNUMBER(SEARCH(AT$2,_xlfn.XLOOKUP($B50,QuestionsDevelopment!$F:$F,QuestionsDevelopment!$D:$D))),_xlfn.XLOOKUP($B50,QuestionsDevelopment!$F:$F,QuestionsDevelopment!$H:$M),"N/A")</f>
        <v>N/A</v>
      </c>
      <c r="AZ50" s="48" t="str">
        <f t="shared" si="21"/>
        <v>N/A</v>
      </c>
      <c r="BA50" s="49"/>
      <c r="BB50" s="49"/>
      <c r="BC50" s="49"/>
      <c r="BD50" s="49"/>
      <c r="BE50" s="49"/>
      <c r="BF50" s="50" t="str">
        <f t="shared" si="22"/>
        <v>N/A</v>
      </c>
      <c r="BG50" s="49"/>
      <c r="BH50" s="49"/>
      <c r="BI50" s="49"/>
      <c r="BJ50" s="49"/>
      <c r="BK50" s="49"/>
      <c r="BL50" s="50" t="str">
        <f t="shared" si="23"/>
        <v>N/A</v>
      </c>
      <c r="BM50" s="49"/>
      <c r="BN50" s="49"/>
      <c r="BO50" s="49"/>
      <c r="BP50" s="49"/>
      <c r="BQ50" s="49"/>
      <c r="BR50" s="50" t="str">
        <f t="shared" si="24"/>
        <v>N/A</v>
      </c>
      <c r="BS50" s="49"/>
      <c r="BT50" s="49"/>
      <c r="BU50" s="49"/>
      <c r="BV50" s="49"/>
      <c r="BW50" s="49"/>
      <c r="BX50" s="50" t="str">
        <f t="shared" si="25"/>
        <v>Select Response</v>
      </c>
      <c r="BY50" s="49"/>
      <c r="BZ50" s="49"/>
      <c r="CA50" s="49"/>
      <c r="CB50" s="49"/>
      <c r="CC50" s="49"/>
      <c r="CD50" s="50" t="str">
        <f t="shared" si="26"/>
        <v>Select Response</v>
      </c>
      <c r="CE50" s="49"/>
      <c r="CF50" s="49"/>
      <c r="CG50" s="49"/>
      <c r="CH50" s="49"/>
      <c r="CI50" s="49"/>
      <c r="CJ50" s="50" t="str">
        <f t="shared" si="27"/>
        <v>N/A</v>
      </c>
      <c r="CK50" s="49"/>
      <c r="CL50" s="49"/>
      <c r="CM50" s="49"/>
      <c r="CN50" s="49"/>
      <c r="CO50" s="49"/>
      <c r="CP50" s="51"/>
      <c r="CQ50" s="50" t="str">
        <f>Lists!$C$2</f>
        <v>Select Response</v>
      </c>
      <c r="CR50" s="50"/>
    </row>
    <row r="51" spans="1:96" ht="34" x14ac:dyDescent="0.2">
      <c r="A51" t="str">
        <f>_xlfn.XLOOKUP(B51,QuestionsDevelopment!F:F,QuestionsDevelopment!B:B)</f>
        <v>Operational/Resileince</v>
      </c>
      <c r="B51" s="1" t="str">
        <v>Do you have an emerency plan or program that is complete, well-documented, current &amp; accessible?</v>
      </c>
      <c r="C51" s="21"/>
      <c r="D51" s="5"/>
      <c r="E51" s="5"/>
      <c r="F51" s="5"/>
      <c r="G51" s="5"/>
      <c r="H51" s="5"/>
      <c r="I51" s="5"/>
      <c r="J51" s="24" t="str" cm="1">
        <f t="array" ref="J51">IF(ISNUMBER(SEARCH(J$2,_xlfn.XLOOKUP($B51,QuestionsDevelopment!$F:$F,QuestionsDevelopment!$D:$D))),_xlfn.XLOOKUP($B51,QuestionsDevelopment!$F:$F,QuestionsDevelopment!$H:$M),"N/A")</f>
        <v>N/A</v>
      </c>
      <c r="P51" t="str" cm="1">
        <f t="array" ref="P51:U51">IF(ISNUMBER(SEARCH(P$2,_xlfn.XLOOKUP($B51,QuestionsDevelopment!$F:$F,QuestionsDevelopment!$D:$D))),_xlfn.XLOOKUP($B51,QuestionsDevelopment!$F:$F,QuestionsDevelopment!$H:$M),"N/A")</f>
        <v>Select Response</v>
      </c>
      <c r="Q51" t="str">
        <v>Yes</v>
      </c>
      <c r="R51" t="str">
        <v>Mostly</v>
      </c>
      <c r="S51" t="str">
        <v>No</v>
      </c>
      <c r="T51" t="str">
        <v>Unknown</v>
      </c>
      <c r="U51">
        <v>0</v>
      </c>
      <c r="V51" t="str" cm="1">
        <f t="array" ref="V51:AA51">IF(ISNUMBER(SEARCH(V$2,_xlfn.XLOOKUP($B51,QuestionsDevelopment!$F:$F,QuestionsDevelopment!$D:$D))),_xlfn.XLOOKUP($B51,QuestionsDevelopment!$F:$F,QuestionsDevelopment!$H:$M),"N/A")</f>
        <v>Select Response</v>
      </c>
      <c r="W51" t="str">
        <v>Yes</v>
      </c>
      <c r="X51" t="str">
        <v>Mostly</v>
      </c>
      <c r="Y51" t="str">
        <v>No</v>
      </c>
      <c r="Z51" t="str">
        <v>Unknown</v>
      </c>
      <c r="AA51">
        <v>0</v>
      </c>
      <c r="AB51" t="str" cm="1">
        <f t="array" ref="AB51:AG51">IF(ISNUMBER(SEARCH(AB$2,_xlfn.XLOOKUP($B51,QuestionsDevelopment!$F:$F,QuestionsDevelopment!$D:$D))),_xlfn.XLOOKUP($B51,QuestionsDevelopment!$F:$F,QuestionsDevelopment!$H:$M),"N/A")</f>
        <v>Select Response</v>
      </c>
      <c r="AC51" t="str">
        <v>Yes</v>
      </c>
      <c r="AD51" t="str">
        <v>Mostly</v>
      </c>
      <c r="AE51" t="str">
        <v>No</v>
      </c>
      <c r="AF51" t="str">
        <v>Unknown</v>
      </c>
      <c r="AG51">
        <v>0</v>
      </c>
      <c r="AH51" t="str" cm="1">
        <f t="array" ref="AH51:AM51">IF(ISNUMBER(SEARCH(AH$2,_xlfn.XLOOKUP($B51,QuestionsDevelopment!$F:$F,QuestionsDevelopment!$D:$D))),_xlfn.XLOOKUP($B51,QuestionsDevelopment!$F:$F,QuestionsDevelopment!$H:$M),"N/A")</f>
        <v>Select Response</v>
      </c>
      <c r="AI51" t="str">
        <v>Yes</v>
      </c>
      <c r="AJ51" t="str">
        <v>Mostly</v>
      </c>
      <c r="AK51" t="str">
        <v>No</v>
      </c>
      <c r="AL51" t="str">
        <v>Unknown</v>
      </c>
      <c r="AM51">
        <v>0</v>
      </c>
      <c r="AN51" t="str" cm="1">
        <f t="array" ref="AN51:AS51">IF(ISNUMBER(SEARCH(AN$2,_xlfn.XLOOKUP($B51,QuestionsDevelopment!$F:$F,QuestionsDevelopment!$D:$D))),_xlfn.XLOOKUP($B51,QuestionsDevelopment!$F:$F,QuestionsDevelopment!$H:$M),"N/A")</f>
        <v>Select Response</v>
      </c>
      <c r="AO51" t="str">
        <v>Yes</v>
      </c>
      <c r="AP51" t="str">
        <v>Mostly</v>
      </c>
      <c r="AQ51" t="str">
        <v>No</v>
      </c>
      <c r="AR51" t="str">
        <v>Unknown</v>
      </c>
      <c r="AS51">
        <v>0</v>
      </c>
      <c r="AT51" t="str" cm="1">
        <f t="array" ref="AT51:AY51">IF(ISNUMBER(SEARCH(AT$2,_xlfn.XLOOKUP($B51,QuestionsDevelopment!$F:$F,QuestionsDevelopment!$D:$D))),_xlfn.XLOOKUP($B51,QuestionsDevelopment!$F:$F,QuestionsDevelopment!$H:$M),"N/A")</f>
        <v>Select Response</v>
      </c>
      <c r="AU51" t="str">
        <v>Yes</v>
      </c>
      <c r="AV51" t="str">
        <v>Mostly</v>
      </c>
      <c r="AW51" t="str">
        <v>No</v>
      </c>
      <c r="AX51" t="str">
        <v>Unknown</v>
      </c>
      <c r="AY51">
        <v>0</v>
      </c>
      <c r="AZ51" s="48" t="str">
        <f t="shared" si="21"/>
        <v>N/A</v>
      </c>
      <c r="BA51" s="49"/>
      <c r="BB51" s="49"/>
      <c r="BC51" s="49"/>
      <c r="BD51" s="49"/>
      <c r="BE51" s="49"/>
      <c r="BF51" s="50" t="str">
        <f t="shared" si="22"/>
        <v>Select Response</v>
      </c>
      <c r="BG51" s="49"/>
      <c r="BH51" s="49"/>
      <c r="BI51" s="49"/>
      <c r="BJ51" s="49"/>
      <c r="BK51" s="49"/>
      <c r="BL51" s="50" t="str">
        <f t="shared" si="23"/>
        <v>Select Response</v>
      </c>
      <c r="BM51" s="49"/>
      <c r="BN51" s="49"/>
      <c r="BO51" s="49"/>
      <c r="BP51" s="49"/>
      <c r="BQ51" s="49"/>
      <c r="BR51" s="50" t="str">
        <f t="shared" si="24"/>
        <v>Select Response</v>
      </c>
      <c r="BS51" s="49"/>
      <c r="BT51" s="49"/>
      <c r="BU51" s="49"/>
      <c r="BV51" s="49"/>
      <c r="BW51" s="49"/>
      <c r="BX51" s="50" t="str">
        <f t="shared" si="25"/>
        <v>Select Response</v>
      </c>
      <c r="BY51" s="49"/>
      <c r="BZ51" s="49"/>
      <c r="CA51" s="49"/>
      <c r="CB51" s="49"/>
      <c r="CC51" s="49"/>
      <c r="CD51" s="50" t="str">
        <f t="shared" si="26"/>
        <v>Select Response</v>
      </c>
      <c r="CE51" s="49"/>
      <c r="CF51" s="49"/>
      <c r="CG51" s="49"/>
      <c r="CH51" s="49"/>
      <c r="CI51" s="49"/>
      <c r="CJ51" s="50" t="str">
        <f t="shared" si="27"/>
        <v>Select Response</v>
      </c>
      <c r="CK51" s="49"/>
      <c r="CL51" s="49"/>
      <c r="CM51" s="49"/>
      <c r="CN51" s="49"/>
      <c r="CO51" s="49"/>
      <c r="CP51" s="51"/>
      <c r="CQ51" s="50" t="str">
        <f>Lists!$C$2</f>
        <v>Select Response</v>
      </c>
      <c r="CR51" s="50"/>
    </row>
    <row r="52" spans="1:96" ht="34" x14ac:dyDescent="0.2">
      <c r="A52" t="str">
        <f>_xlfn.XLOOKUP(B52,QuestionsDevelopment!F:F,QuestionsDevelopment!B:B)</f>
        <v>Operational/Resileince</v>
      </c>
      <c r="B52" s="1" t="str">
        <v>Is your emerency plan coordinated across all water services to the community?</v>
      </c>
      <c r="C52" s="21"/>
      <c r="D52" s="5"/>
      <c r="E52" s="5"/>
      <c r="F52" s="5"/>
      <c r="G52" s="5"/>
      <c r="H52" s="5"/>
      <c r="I52" s="5"/>
      <c r="J52" s="24" t="str" cm="1">
        <f t="array" ref="J52:O52">IF(ISNUMBER(SEARCH(J$2,_xlfn.XLOOKUP($B52,QuestionsDevelopment!$F:$F,QuestionsDevelopment!$D:$D))),_xlfn.XLOOKUP($B52,QuestionsDevelopment!$F:$F,QuestionsDevelopment!$H:$M),"N/A")</f>
        <v>Select Response</v>
      </c>
      <c r="K52" t="str">
        <v>Yes</v>
      </c>
      <c r="L52" t="str">
        <v>Mostly</v>
      </c>
      <c r="M52" t="str">
        <v>No</v>
      </c>
      <c r="N52" t="str">
        <v>Unknown</v>
      </c>
      <c r="O52">
        <v>0</v>
      </c>
      <c r="P52" t="str" cm="1">
        <f t="array" ref="P52">IF(ISNUMBER(SEARCH(P$2,_xlfn.XLOOKUP($B52,QuestionsDevelopment!$F:$F,QuestionsDevelopment!$D:$D))),_xlfn.XLOOKUP($B52,QuestionsDevelopment!$F:$F,QuestionsDevelopment!$H:$M),"N/A")</f>
        <v>N/A</v>
      </c>
      <c r="V52" t="str" cm="1">
        <f t="array" ref="V52">IF(ISNUMBER(SEARCH(V$2,_xlfn.XLOOKUP($B52,QuestionsDevelopment!$F:$F,QuestionsDevelopment!$D:$D))),_xlfn.XLOOKUP($B52,QuestionsDevelopment!$F:$F,QuestionsDevelopment!$H:$M),"N/A")</f>
        <v>N/A</v>
      </c>
      <c r="AB52" t="str" cm="1">
        <f t="array" ref="AB52">IF(ISNUMBER(SEARCH(AB$2,_xlfn.XLOOKUP($B52,QuestionsDevelopment!$F:$F,QuestionsDevelopment!$D:$D))),_xlfn.XLOOKUP($B52,QuestionsDevelopment!$F:$F,QuestionsDevelopment!$H:$M),"N/A")</f>
        <v>N/A</v>
      </c>
      <c r="AH52" t="str" cm="1">
        <f t="array" ref="AH52">IF(ISNUMBER(SEARCH(AH$2,_xlfn.XLOOKUP($B52,QuestionsDevelopment!$F:$F,QuestionsDevelopment!$D:$D))),_xlfn.XLOOKUP($B52,QuestionsDevelopment!$F:$F,QuestionsDevelopment!$H:$M),"N/A")</f>
        <v>N/A</v>
      </c>
      <c r="AN52" t="str" cm="1">
        <f t="array" ref="AN52">IF(ISNUMBER(SEARCH(AN$2,_xlfn.XLOOKUP($B52,QuestionsDevelopment!$F:$F,QuestionsDevelopment!$D:$D))),_xlfn.XLOOKUP($B52,QuestionsDevelopment!$F:$F,QuestionsDevelopment!$H:$M),"N/A")</f>
        <v>N/A</v>
      </c>
      <c r="AT52" t="str" cm="1">
        <f t="array" ref="AT52">IF(ISNUMBER(SEARCH(AT$2,_xlfn.XLOOKUP($B52,QuestionsDevelopment!$F:$F,QuestionsDevelopment!$D:$D))),_xlfn.XLOOKUP($B52,QuestionsDevelopment!$F:$F,QuestionsDevelopment!$H:$M),"N/A")</f>
        <v>N/A</v>
      </c>
      <c r="AZ52" s="48" t="str">
        <f t="shared" si="21"/>
        <v>Select Response</v>
      </c>
      <c r="BA52" s="49"/>
      <c r="BB52" s="49"/>
      <c r="BC52" s="49"/>
      <c r="BD52" s="49"/>
      <c r="BE52" s="49"/>
      <c r="BF52" s="50" t="str">
        <f t="shared" si="22"/>
        <v>N/A</v>
      </c>
      <c r="BG52" s="49"/>
      <c r="BH52" s="49"/>
      <c r="BI52" s="49"/>
      <c r="BJ52" s="49"/>
      <c r="BK52" s="49"/>
      <c r="BL52" s="50" t="str">
        <f t="shared" si="23"/>
        <v>N/A</v>
      </c>
      <c r="BM52" s="49"/>
      <c r="BN52" s="49"/>
      <c r="BO52" s="49"/>
      <c r="BP52" s="49"/>
      <c r="BQ52" s="49"/>
      <c r="BR52" s="50" t="str">
        <f t="shared" si="24"/>
        <v>N/A</v>
      </c>
      <c r="BS52" s="49"/>
      <c r="BT52" s="49"/>
      <c r="BU52" s="49"/>
      <c r="BV52" s="49"/>
      <c r="BW52" s="49"/>
      <c r="BX52" s="50" t="str">
        <f t="shared" si="25"/>
        <v>N/A</v>
      </c>
      <c r="BY52" s="49"/>
      <c r="BZ52" s="49"/>
      <c r="CA52" s="49"/>
      <c r="CB52" s="49"/>
      <c r="CC52" s="49"/>
      <c r="CD52" s="50" t="str">
        <f t="shared" si="26"/>
        <v>N/A</v>
      </c>
      <c r="CE52" s="49"/>
      <c r="CF52" s="49"/>
      <c r="CG52" s="49"/>
      <c r="CH52" s="49"/>
      <c r="CI52" s="49"/>
      <c r="CJ52" s="50" t="str">
        <f t="shared" si="27"/>
        <v>N/A</v>
      </c>
      <c r="CK52" s="49"/>
      <c r="CL52" s="49"/>
      <c r="CM52" s="49"/>
      <c r="CN52" s="49"/>
      <c r="CO52" s="49"/>
      <c r="CP52" s="51"/>
      <c r="CQ52" s="50" t="str">
        <f>Lists!$C$2</f>
        <v>Select Response</v>
      </c>
      <c r="CR52" s="50"/>
    </row>
    <row r="53" spans="1:96" ht="34" x14ac:dyDescent="0.2">
      <c r="A53" t="str">
        <f>_xlfn.XLOOKUP(B53,QuestionsDevelopment!F:F,QuestionsDevelopment!B:B)</f>
        <v>Operational/Resileince</v>
      </c>
      <c r="B53" s="1" t="str">
        <v>Do you provide training and organize table-top exercises on emergency procedures?</v>
      </c>
      <c r="C53" s="21"/>
      <c r="D53" s="5"/>
      <c r="E53" s="5"/>
      <c r="F53" s="5"/>
      <c r="G53" s="5"/>
      <c r="H53" s="5"/>
      <c r="I53" s="5"/>
      <c r="J53" s="24" t="str" cm="1">
        <f t="array" ref="J53">IF(ISNUMBER(SEARCH(J$2,_xlfn.XLOOKUP($B53,QuestionsDevelopment!$F:$F,QuestionsDevelopment!$D:$D))),_xlfn.XLOOKUP($B53,QuestionsDevelopment!$F:$F,QuestionsDevelopment!$H:$M),"N/A")</f>
        <v>N/A</v>
      </c>
      <c r="P53" t="str" cm="1">
        <f t="array" ref="P53:U53">IF(ISNUMBER(SEARCH(P$2,_xlfn.XLOOKUP($B53,QuestionsDevelopment!$F:$F,QuestionsDevelopment!$D:$D))),_xlfn.XLOOKUP($B53,QuestionsDevelopment!$F:$F,QuestionsDevelopment!$H:$M),"N/A")</f>
        <v>Select Response</v>
      </c>
      <c r="Q53" t="str">
        <v>Yes</v>
      </c>
      <c r="R53" t="str">
        <v>No</v>
      </c>
      <c r="S53">
        <v>0</v>
      </c>
      <c r="T53" t="str">
        <v>Unknown</v>
      </c>
      <c r="U53">
        <v>0</v>
      </c>
      <c r="V53" t="str" cm="1">
        <f t="array" ref="V53:AA53">IF(ISNUMBER(SEARCH(V$2,_xlfn.XLOOKUP($B53,QuestionsDevelopment!$F:$F,QuestionsDevelopment!$D:$D))),_xlfn.XLOOKUP($B53,QuestionsDevelopment!$F:$F,QuestionsDevelopment!$H:$M),"N/A")</f>
        <v>Select Response</v>
      </c>
      <c r="W53" t="str">
        <v>Yes</v>
      </c>
      <c r="X53" t="str">
        <v>No</v>
      </c>
      <c r="Y53">
        <v>0</v>
      </c>
      <c r="Z53" t="str">
        <v>Unknown</v>
      </c>
      <c r="AA53">
        <v>0</v>
      </c>
      <c r="AB53" t="str" cm="1">
        <f t="array" ref="AB53:AG53">IF(ISNUMBER(SEARCH(AB$2,_xlfn.XLOOKUP($B53,QuestionsDevelopment!$F:$F,QuestionsDevelopment!$D:$D))),_xlfn.XLOOKUP($B53,QuestionsDevelopment!$F:$F,QuestionsDevelopment!$H:$M),"N/A")</f>
        <v>Select Response</v>
      </c>
      <c r="AC53" t="str">
        <v>Yes</v>
      </c>
      <c r="AD53" t="str">
        <v>No</v>
      </c>
      <c r="AE53">
        <v>0</v>
      </c>
      <c r="AF53" t="str">
        <v>Unknown</v>
      </c>
      <c r="AG53">
        <v>0</v>
      </c>
      <c r="AH53" t="str" cm="1">
        <f t="array" ref="AH53:AM53">IF(ISNUMBER(SEARCH(AH$2,_xlfn.XLOOKUP($B53,QuestionsDevelopment!$F:$F,QuestionsDevelopment!$D:$D))),_xlfn.XLOOKUP($B53,QuestionsDevelopment!$F:$F,QuestionsDevelopment!$H:$M),"N/A")</f>
        <v>Select Response</v>
      </c>
      <c r="AI53" t="str">
        <v>Yes</v>
      </c>
      <c r="AJ53" t="str">
        <v>No</v>
      </c>
      <c r="AK53">
        <v>0</v>
      </c>
      <c r="AL53" t="str">
        <v>Unknown</v>
      </c>
      <c r="AM53">
        <v>0</v>
      </c>
      <c r="AN53" t="str" cm="1">
        <f t="array" ref="AN53:AS53">IF(ISNUMBER(SEARCH(AN$2,_xlfn.XLOOKUP($B53,QuestionsDevelopment!$F:$F,QuestionsDevelopment!$D:$D))),_xlfn.XLOOKUP($B53,QuestionsDevelopment!$F:$F,QuestionsDevelopment!$H:$M),"N/A")</f>
        <v>Select Response</v>
      </c>
      <c r="AO53" t="str">
        <v>Yes</v>
      </c>
      <c r="AP53" t="str">
        <v>No</v>
      </c>
      <c r="AQ53">
        <v>0</v>
      </c>
      <c r="AR53" t="str">
        <v>Unknown</v>
      </c>
      <c r="AS53">
        <v>0</v>
      </c>
      <c r="AT53" t="str" cm="1">
        <f t="array" ref="AT53:AY53">IF(ISNUMBER(SEARCH(AT$2,_xlfn.XLOOKUP($B53,QuestionsDevelopment!$F:$F,QuestionsDevelopment!$D:$D))),_xlfn.XLOOKUP($B53,QuestionsDevelopment!$F:$F,QuestionsDevelopment!$H:$M),"N/A")</f>
        <v>Select Response</v>
      </c>
      <c r="AU53" t="str">
        <v>Yes</v>
      </c>
      <c r="AV53" t="str">
        <v>No</v>
      </c>
      <c r="AW53">
        <v>0</v>
      </c>
      <c r="AX53" t="str">
        <v>Unknown</v>
      </c>
      <c r="AY53">
        <v>0</v>
      </c>
      <c r="AZ53" s="48" t="str">
        <f t="shared" si="21"/>
        <v>N/A</v>
      </c>
      <c r="BA53" s="49"/>
      <c r="BB53" s="49"/>
      <c r="BC53" s="49"/>
      <c r="BD53" s="49"/>
      <c r="BE53" s="49"/>
      <c r="BF53" s="50" t="str">
        <f t="shared" si="22"/>
        <v>Select Response</v>
      </c>
      <c r="BG53" s="49"/>
      <c r="BH53" s="49"/>
      <c r="BI53" s="49"/>
      <c r="BJ53" s="49"/>
      <c r="BK53" s="49"/>
      <c r="BL53" s="50" t="str">
        <f t="shared" si="23"/>
        <v>Select Response</v>
      </c>
      <c r="BM53" s="49"/>
      <c r="BN53" s="49"/>
      <c r="BO53" s="49"/>
      <c r="BP53" s="49"/>
      <c r="BQ53" s="49"/>
      <c r="BR53" s="50" t="str">
        <f t="shared" si="24"/>
        <v>Select Response</v>
      </c>
      <c r="BS53" s="49"/>
      <c r="BT53" s="49"/>
      <c r="BU53" s="49"/>
      <c r="BV53" s="49"/>
      <c r="BW53" s="49"/>
      <c r="BX53" s="50" t="str">
        <f t="shared" si="25"/>
        <v>Select Response</v>
      </c>
      <c r="BY53" s="49"/>
      <c r="BZ53" s="49"/>
      <c r="CA53" s="49"/>
      <c r="CB53" s="49"/>
      <c r="CC53" s="49"/>
      <c r="CD53" s="50" t="str">
        <f t="shared" si="26"/>
        <v>Select Response</v>
      </c>
      <c r="CE53" s="49"/>
      <c r="CF53" s="49"/>
      <c r="CG53" s="49"/>
      <c r="CH53" s="49"/>
      <c r="CI53" s="49"/>
      <c r="CJ53" s="50" t="str">
        <f t="shared" si="27"/>
        <v>Select Response</v>
      </c>
      <c r="CK53" s="49"/>
      <c r="CL53" s="49"/>
      <c r="CM53" s="49"/>
      <c r="CN53" s="49"/>
      <c r="CO53" s="49"/>
      <c r="CP53" s="51"/>
      <c r="CQ53" s="50" t="str">
        <f>Lists!$C$2</f>
        <v>Select Response</v>
      </c>
      <c r="CR53" s="50"/>
    </row>
    <row r="54" spans="1:96" ht="153" x14ac:dyDescent="0.2">
      <c r="A54" t="str">
        <f>_xlfn.XLOOKUP(B54,QuestionsDevelopment!F:F,QuestionsDevelopment!B:B)</f>
        <v>Operational</v>
      </c>
      <c r="B54" s="1" t="str">
        <v>Are you adequately protected against the following climate change vulnerabilities?
*Insufficient water supply (drought, loss of snowpack, aquifer drawdown, excessive peak/seasonal demands), watershed geohazards (e.g. wildfire, landslide)
*Increasing storm intensity/frequency, sea level rise impacts (to source water, flooding)
*Power system reliability (storms impact grid reliability)
*Use the "overall notes" field to indicate which one(s).</v>
      </c>
      <c r="C54" s="21"/>
      <c r="D54" s="5"/>
      <c r="E54" s="5"/>
      <c r="F54" s="5"/>
      <c r="G54" s="5"/>
      <c r="H54" s="5"/>
      <c r="I54" s="5"/>
      <c r="J54" s="24" t="str" cm="1">
        <f t="array" ref="J54">IF(ISNUMBER(SEARCH(J$2,_xlfn.XLOOKUP($B54,QuestionsDevelopment!$F:$F,QuestionsDevelopment!$D:$D))),_xlfn.XLOOKUP($B54,QuestionsDevelopment!$F:$F,QuestionsDevelopment!$H:$M),"N/A")</f>
        <v>N/A</v>
      </c>
      <c r="P54" t="str" cm="1">
        <f t="array" ref="P54:U54">IF(ISNUMBER(SEARCH(P$2,_xlfn.XLOOKUP($B54,QuestionsDevelopment!$F:$F,QuestionsDevelopment!$D:$D))),_xlfn.XLOOKUP($B54,QuestionsDevelopment!$F:$F,QuestionsDevelopment!$H:$M),"N/A")</f>
        <v>Select Response</v>
      </c>
      <c r="Q54" t="str">
        <v>Yes</v>
      </c>
      <c r="R54" t="str">
        <v>Mostly</v>
      </c>
      <c r="S54" t="str">
        <v>No</v>
      </c>
      <c r="T54">
        <v>0</v>
      </c>
      <c r="U54">
        <v>0</v>
      </c>
      <c r="V54" t="str" cm="1">
        <f t="array" ref="V54:AA54">IF(ISNUMBER(SEARCH(V$2,_xlfn.XLOOKUP($B54,QuestionsDevelopment!$F:$F,QuestionsDevelopment!$D:$D))),_xlfn.XLOOKUP($B54,QuestionsDevelopment!$F:$F,QuestionsDevelopment!$H:$M),"N/A")</f>
        <v>Select Response</v>
      </c>
      <c r="W54" t="str">
        <v>Yes</v>
      </c>
      <c r="X54" t="str">
        <v>Mostly</v>
      </c>
      <c r="Y54" t="str">
        <v>No</v>
      </c>
      <c r="Z54">
        <v>0</v>
      </c>
      <c r="AA54">
        <v>0</v>
      </c>
      <c r="AB54" t="str" cm="1">
        <f t="array" ref="AB54:AG54">IF(ISNUMBER(SEARCH(AB$2,_xlfn.XLOOKUP($B54,QuestionsDevelopment!$F:$F,QuestionsDevelopment!$D:$D))),_xlfn.XLOOKUP($B54,QuestionsDevelopment!$F:$F,QuestionsDevelopment!$H:$M),"N/A")</f>
        <v>Select Response</v>
      </c>
      <c r="AC54" t="str">
        <v>Yes</v>
      </c>
      <c r="AD54" t="str">
        <v>Mostly</v>
      </c>
      <c r="AE54" t="str">
        <v>No</v>
      </c>
      <c r="AF54">
        <v>0</v>
      </c>
      <c r="AG54">
        <v>0</v>
      </c>
      <c r="AH54" t="str" cm="1">
        <f t="array" ref="AH54:AM54">IF(ISNUMBER(SEARCH(AH$2,_xlfn.XLOOKUP($B54,QuestionsDevelopment!$F:$F,QuestionsDevelopment!$D:$D))),_xlfn.XLOOKUP($B54,QuestionsDevelopment!$F:$F,QuestionsDevelopment!$H:$M),"N/A")</f>
        <v>Select Response</v>
      </c>
      <c r="AI54" t="str">
        <v>Yes</v>
      </c>
      <c r="AJ54" t="str">
        <v>Mostly</v>
      </c>
      <c r="AK54" t="str">
        <v>No</v>
      </c>
      <c r="AL54">
        <v>0</v>
      </c>
      <c r="AM54">
        <v>0</v>
      </c>
      <c r="AN54" t="str" cm="1">
        <f t="array" ref="AN54:AS54">IF(ISNUMBER(SEARCH(AN$2,_xlfn.XLOOKUP($B54,QuestionsDevelopment!$F:$F,QuestionsDevelopment!$D:$D))),_xlfn.XLOOKUP($B54,QuestionsDevelopment!$F:$F,QuestionsDevelopment!$H:$M),"N/A")</f>
        <v>Select Response</v>
      </c>
      <c r="AO54" t="str">
        <v>Yes</v>
      </c>
      <c r="AP54" t="str">
        <v>Mostly</v>
      </c>
      <c r="AQ54" t="str">
        <v>No</v>
      </c>
      <c r="AR54">
        <v>0</v>
      </c>
      <c r="AS54">
        <v>0</v>
      </c>
      <c r="AT54" t="str" cm="1">
        <f t="array" ref="AT54:AY54">IF(ISNUMBER(SEARCH(AT$2,_xlfn.XLOOKUP($B54,QuestionsDevelopment!$F:$F,QuestionsDevelopment!$D:$D))),_xlfn.XLOOKUP($B54,QuestionsDevelopment!$F:$F,QuestionsDevelopment!$H:$M),"N/A")</f>
        <v>Select Response</v>
      </c>
      <c r="AU54" t="str">
        <v>Yes</v>
      </c>
      <c r="AV54" t="str">
        <v>Mostly</v>
      </c>
      <c r="AW54" t="str">
        <v>No</v>
      </c>
      <c r="AX54">
        <v>0</v>
      </c>
      <c r="AY54">
        <v>0</v>
      </c>
      <c r="AZ54" s="48" t="str">
        <f t="shared" si="21"/>
        <v>N/A</v>
      </c>
      <c r="BA54" s="49"/>
      <c r="BB54" s="49"/>
      <c r="BC54" s="49"/>
      <c r="BD54" s="49"/>
      <c r="BE54" s="49"/>
      <c r="BF54" s="50" t="str">
        <f t="shared" si="22"/>
        <v>Select Response</v>
      </c>
      <c r="BG54" s="49"/>
      <c r="BH54" s="49"/>
      <c r="BI54" s="49"/>
      <c r="BJ54" s="49"/>
      <c r="BK54" s="49"/>
      <c r="BL54" s="50" t="str">
        <f t="shared" si="23"/>
        <v>Select Response</v>
      </c>
      <c r="BM54" s="49"/>
      <c r="BN54" s="49"/>
      <c r="BO54" s="49"/>
      <c r="BP54" s="49"/>
      <c r="BQ54" s="49"/>
      <c r="BR54" s="50" t="str">
        <f t="shared" si="24"/>
        <v>Select Response</v>
      </c>
      <c r="BS54" s="49"/>
      <c r="BT54" s="49"/>
      <c r="BU54" s="49"/>
      <c r="BV54" s="49"/>
      <c r="BW54" s="49"/>
      <c r="BX54" s="50" t="str">
        <f t="shared" si="25"/>
        <v>Select Response</v>
      </c>
      <c r="BY54" s="49"/>
      <c r="BZ54" s="49"/>
      <c r="CA54" s="49"/>
      <c r="CB54" s="49"/>
      <c r="CC54" s="49"/>
      <c r="CD54" s="50" t="str">
        <f t="shared" si="26"/>
        <v>Select Response</v>
      </c>
      <c r="CE54" s="49"/>
      <c r="CF54" s="49"/>
      <c r="CG54" s="49"/>
      <c r="CH54" s="49"/>
      <c r="CI54" s="49"/>
      <c r="CJ54" s="50" t="str">
        <f t="shared" si="27"/>
        <v>Select Response</v>
      </c>
      <c r="CK54" s="49"/>
      <c r="CL54" s="49"/>
      <c r="CM54" s="49"/>
      <c r="CN54" s="49"/>
      <c r="CO54" s="49"/>
      <c r="CP54" s="51"/>
      <c r="CQ54" s="50" t="str">
        <f>Lists!$C$2</f>
        <v>Select Response</v>
      </c>
      <c r="CR54" s="50"/>
    </row>
    <row r="55" spans="1:96" ht="34" x14ac:dyDescent="0.2">
      <c r="A55" t="str">
        <f>_xlfn.XLOOKUP(B55,QuestionsDevelopment!F:F,QuestionsDevelopment!B:B)</f>
        <v>Operational/Watershed</v>
      </c>
      <c r="B55" s="1" t="str">
        <v>Do you have a protected watershed/supply area?</v>
      </c>
      <c r="C55" s="21"/>
      <c r="D55" s="5"/>
      <c r="E55" s="5"/>
      <c r="F55" s="5"/>
      <c r="G55" s="5"/>
      <c r="H55" s="5"/>
      <c r="I55" s="5"/>
      <c r="J55" s="24" t="str" cm="1">
        <f t="array" ref="J55">IF(ISNUMBER(SEARCH(J$2,_xlfn.XLOOKUP($B55,QuestionsDevelopment!$F:$F,QuestionsDevelopment!$D:$D))),_xlfn.XLOOKUP($B55,QuestionsDevelopment!$F:$F,QuestionsDevelopment!$H:$M),"N/A")</f>
        <v>N/A</v>
      </c>
      <c r="P55" t="str" cm="1">
        <f t="array" ref="P55:U55">IF(ISNUMBER(SEARCH(P$2,_xlfn.XLOOKUP($B55,QuestionsDevelopment!$F:$F,QuestionsDevelopment!$D:$D))),_xlfn.XLOOKUP($B55,QuestionsDevelopment!$F:$F,QuestionsDevelopment!$H:$M),"N/A")</f>
        <v>Select Response</v>
      </c>
      <c r="Q55" t="str">
        <v>Yes</v>
      </c>
      <c r="R55" t="str">
        <v>Partially</v>
      </c>
      <c r="S55" t="str">
        <v>No</v>
      </c>
      <c r="T55" t="str">
        <v>Unknown</v>
      </c>
      <c r="U55">
        <v>0</v>
      </c>
      <c r="V55" t="str" cm="1">
        <f t="array" ref="V55">IF(ISNUMBER(SEARCH(V$2,_xlfn.XLOOKUP($B55,QuestionsDevelopment!$F:$F,QuestionsDevelopment!$D:$D))),_xlfn.XLOOKUP($B55,QuestionsDevelopment!$F:$F,QuestionsDevelopment!$H:$M),"N/A")</f>
        <v>N/A</v>
      </c>
      <c r="AB55" t="str" cm="1">
        <f t="array" ref="AB55">IF(ISNUMBER(SEARCH(AB$2,_xlfn.XLOOKUP($B55,QuestionsDevelopment!$F:$F,QuestionsDevelopment!$D:$D))),_xlfn.XLOOKUP($B55,QuestionsDevelopment!$F:$F,QuestionsDevelopment!$H:$M),"N/A")</f>
        <v>N/A</v>
      </c>
      <c r="AH55" t="str" cm="1">
        <f t="array" ref="AH55">IF(ISNUMBER(SEARCH(AH$2,_xlfn.XLOOKUP($B55,QuestionsDevelopment!$F:$F,QuestionsDevelopment!$D:$D))),_xlfn.XLOOKUP($B55,QuestionsDevelopment!$F:$F,QuestionsDevelopment!$H:$M),"N/A")</f>
        <v>N/A</v>
      </c>
      <c r="AN55" t="str" cm="1">
        <f t="array" ref="AN55">IF(ISNUMBER(SEARCH(AN$2,_xlfn.XLOOKUP($B55,QuestionsDevelopment!$F:$F,QuestionsDevelopment!$D:$D))),_xlfn.XLOOKUP($B55,QuestionsDevelopment!$F:$F,QuestionsDevelopment!$H:$M),"N/A")</f>
        <v>N/A</v>
      </c>
      <c r="AT55" t="str" cm="1">
        <f t="array" ref="AT55">IF(ISNUMBER(SEARCH(AT$2,_xlfn.XLOOKUP($B55,QuestionsDevelopment!$F:$F,QuestionsDevelopment!$D:$D))),_xlfn.XLOOKUP($B55,QuestionsDevelopment!$F:$F,QuestionsDevelopment!$H:$M),"N/A")</f>
        <v>N/A</v>
      </c>
      <c r="AZ55" s="48" t="str">
        <f t="shared" si="21"/>
        <v>N/A</v>
      </c>
      <c r="BA55" s="49"/>
      <c r="BB55" s="49"/>
      <c r="BC55" s="49"/>
      <c r="BD55" s="49"/>
      <c r="BE55" s="49"/>
      <c r="BF55" s="50" t="str">
        <f t="shared" si="22"/>
        <v>Select Response</v>
      </c>
      <c r="BG55" s="49"/>
      <c r="BH55" s="49"/>
      <c r="BI55" s="49"/>
      <c r="BJ55" s="49"/>
      <c r="BK55" s="49"/>
      <c r="BL55" s="50" t="str">
        <f t="shared" si="23"/>
        <v>N/A</v>
      </c>
      <c r="BM55" s="49"/>
      <c r="BN55" s="49"/>
      <c r="BO55" s="49"/>
      <c r="BP55" s="49"/>
      <c r="BQ55" s="49"/>
      <c r="BR55" s="50" t="str">
        <f t="shared" si="24"/>
        <v>N/A</v>
      </c>
      <c r="BS55" s="49"/>
      <c r="BT55" s="49"/>
      <c r="BU55" s="49"/>
      <c r="BV55" s="49"/>
      <c r="BW55" s="49"/>
      <c r="BX55" s="50" t="str">
        <f t="shared" si="25"/>
        <v>N/A</v>
      </c>
      <c r="BY55" s="49"/>
      <c r="BZ55" s="49"/>
      <c r="CA55" s="49"/>
      <c r="CB55" s="49"/>
      <c r="CC55" s="49"/>
      <c r="CD55" s="50" t="str">
        <f t="shared" si="26"/>
        <v>N/A</v>
      </c>
      <c r="CE55" s="49"/>
      <c r="CF55" s="49"/>
      <c r="CG55" s="49"/>
      <c r="CH55" s="49"/>
      <c r="CI55" s="49"/>
      <c r="CJ55" s="50" t="str">
        <f t="shared" si="27"/>
        <v>N/A</v>
      </c>
      <c r="CK55" s="49"/>
      <c r="CL55" s="49"/>
      <c r="CM55" s="49"/>
      <c r="CN55" s="49"/>
      <c r="CO55" s="49"/>
      <c r="CP55" s="51"/>
      <c r="CQ55" s="50" t="str">
        <f>Lists!$C$2</f>
        <v>Select Response</v>
      </c>
      <c r="CR55" s="50"/>
    </row>
    <row r="56" spans="1:96" ht="119" x14ac:dyDescent="0.2">
      <c r="A56" t="str">
        <f>_xlfn.XLOOKUP(B56,QuestionsDevelopment!F:F,QuestionsDevelopment!B:B)</f>
        <v>Operational/Watershed</v>
      </c>
      <c r="B56" s="1" t="str">
        <v>If your watershed is protected, do you have programs to manage:
* illegal use
* wildfire
* geohazards
* wildlife
Use the "overall notes" field to indicate which one(s).</v>
      </c>
      <c r="C56" s="21"/>
      <c r="D56" s="5"/>
      <c r="E56" s="5"/>
      <c r="F56" s="5"/>
      <c r="G56" s="5"/>
      <c r="H56" s="5"/>
      <c r="I56" s="5"/>
      <c r="J56" s="24" t="str" cm="1">
        <f t="array" ref="J56">IF(ISNUMBER(SEARCH(J$2,_xlfn.XLOOKUP($B56,QuestionsDevelopment!$F:$F,QuestionsDevelopment!$D:$D))),_xlfn.XLOOKUP($B56,QuestionsDevelopment!$F:$F,QuestionsDevelopment!$H:$M),"N/A")</f>
        <v>N/A</v>
      </c>
      <c r="P56" t="str" cm="1">
        <f t="array" ref="P56:U56">IF(ISNUMBER(SEARCH(P$2,_xlfn.XLOOKUP($B56,QuestionsDevelopment!$F:$F,QuestionsDevelopment!$D:$D))),_xlfn.XLOOKUP($B56,QuestionsDevelopment!$F:$F,QuestionsDevelopment!$H:$M),"N/A")</f>
        <v>Select Response</v>
      </c>
      <c r="Q56" t="str">
        <v>Most/all of these</v>
      </c>
      <c r="R56" t="str">
        <v>Some of these</v>
      </c>
      <c r="S56" t="str">
        <v>No</v>
      </c>
      <c r="T56" t="str">
        <v>Unknown</v>
      </c>
      <c r="U56" t="str">
        <v>N/A</v>
      </c>
      <c r="V56" t="str" cm="1">
        <f t="array" ref="V56">IF(ISNUMBER(SEARCH(V$2,_xlfn.XLOOKUP($B56,QuestionsDevelopment!$F:$F,QuestionsDevelopment!$D:$D))),_xlfn.XLOOKUP($B56,QuestionsDevelopment!$F:$F,QuestionsDevelopment!$H:$M),"N/A")</f>
        <v>N/A</v>
      </c>
      <c r="AB56" t="str" cm="1">
        <f t="array" ref="AB56">IF(ISNUMBER(SEARCH(AB$2,_xlfn.XLOOKUP($B56,QuestionsDevelopment!$F:$F,QuestionsDevelopment!$D:$D))),_xlfn.XLOOKUP($B56,QuestionsDevelopment!$F:$F,QuestionsDevelopment!$H:$M),"N/A")</f>
        <v>N/A</v>
      </c>
      <c r="AH56" t="str" cm="1">
        <f t="array" ref="AH56">IF(ISNUMBER(SEARCH(AH$2,_xlfn.XLOOKUP($B56,QuestionsDevelopment!$F:$F,QuestionsDevelopment!$D:$D))),_xlfn.XLOOKUP($B56,QuestionsDevelopment!$F:$F,QuestionsDevelopment!$H:$M),"N/A")</f>
        <v>N/A</v>
      </c>
      <c r="AN56" t="str" cm="1">
        <f t="array" ref="AN56">IF(ISNUMBER(SEARCH(AN$2,_xlfn.XLOOKUP($B56,QuestionsDevelopment!$F:$F,QuestionsDevelopment!$D:$D))),_xlfn.XLOOKUP($B56,QuestionsDevelopment!$F:$F,QuestionsDevelopment!$H:$M),"N/A")</f>
        <v>N/A</v>
      </c>
      <c r="AT56" t="str" cm="1">
        <f t="array" ref="AT56">IF(ISNUMBER(SEARCH(AT$2,_xlfn.XLOOKUP($B56,QuestionsDevelopment!$F:$F,QuestionsDevelopment!$D:$D))),_xlfn.XLOOKUP($B56,QuestionsDevelopment!$F:$F,QuestionsDevelopment!$H:$M),"N/A")</f>
        <v>N/A</v>
      </c>
      <c r="AZ56" s="48" t="str">
        <f t="shared" si="21"/>
        <v>N/A</v>
      </c>
      <c r="BA56" s="49"/>
      <c r="BB56" s="49"/>
      <c r="BC56" s="49"/>
      <c r="BD56" s="49"/>
      <c r="BE56" s="49"/>
      <c r="BF56" s="50" t="s">
        <v>305</v>
      </c>
      <c r="BG56" s="49"/>
      <c r="BH56" s="49"/>
      <c r="BI56" s="49"/>
      <c r="BJ56" s="49"/>
      <c r="BK56" s="49"/>
      <c r="BL56" s="50" t="str">
        <f t="shared" si="23"/>
        <v>N/A</v>
      </c>
      <c r="BM56" s="49"/>
      <c r="BN56" s="49"/>
      <c r="BO56" s="49"/>
      <c r="BP56" s="49"/>
      <c r="BQ56" s="49"/>
      <c r="BR56" s="50" t="str">
        <f t="shared" si="24"/>
        <v>N/A</v>
      </c>
      <c r="BS56" s="49"/>
      <c r="BT56" s="49"/>
      <c r="BU56" s="49"/>
      <c r="BV56" s="49"/>
      <c r="BW56" s="49"/>
      <c r="BX56" s="50" t="str">
        <f t="shared" si="25"/>
        <v>N/A</v>
      </c>
      <c r="BY56" s="49"/>
      <c r="BZ56" s="49"/>
      <c r="CA56" s="49"/>
      <c r="CB56" s="49"/>
      <c r="CC56" s="49"/>
      <c r="CD56" s="50" t="str">
        <f t="shared" si="26"/>
        <v>N/A</v>
      </c>
      <c r="CE56" s="49"/>
      <c r="CF56" s="49"/>
      <c r="CG56" s="49"/>
      <c r="CH56" s="49"/>
      <c r="CI56" s="49"/>
      <c r="CJ56" s="50" t="str">
        <f t="shared" si="27"/>
        <v>N/A</v>
      </c>
      <c r="CK56" s="49"/>
      <c r="CL56" s="49"/>
      <c r="CM56" s="49"/>
      <c r="CN56" s="49"/>
      <c r="CO56" s="49"/>
      <c r="CP56" s="51"/>
      <c r="CQ56" s="50" t="str">
        <f>Lists!$C$2</f>
        <v>Select Response</v>
      </c>
      <c r="CR56" s="50"/>
    </row>
    <row r="57" spans="1:96" ht="119" x14ac:dyDescent="0.2">
      <c r="A57" t="str">
        <f>_xlfn.XLOOKUP(B57,QuestionsDevelopment!F:F,QuestionsDevelopment!B:B)</f>
        <v>Operational/Watershed</v>
      </c>
      <c r="B57" s="1" t="str">
        <v>If not protected, do any of the following high-risk land uses exist in your drinking water source watershed?
* industrial
* agricultural
* forestry
* residential/commercial development
Use the "overall notes" field to indicate which one(s).</v>
      </c>
      <c r="C57" s="21"/>
      <c r="D57" s="5"/>
      <c r="E57" s="5"/>
      <c r="F57" s="5"/>
      <c r="G57" s="5"/>
      <c r="H57" s="5"/>
      <c r="I57" s="5"/>
      <c r="J57" s="24" t="str" cm="1">
        <f t="array" ref="J57">IF(ISNUMBER(SEARCH(J$2,_xlfn.XLOOKUP($B57,QuestionsDevelopment!$F:$F,QuestionsDevelopment!$D:$D))),_xlfn.XLOOKUP($B57,QuestionsDevelopment!$F:$F,QuestionsDevelopment!$H:$M),"N/A")</f>
        <v>N/A</v>
      </c>
      <c r="P57" t="str" cm="1">
        <f t="array" ref="P57:U57">IF(ISNUMBER(SEARCH(P$2,_xlfn.XLOOKUP($B57,QuestionsDevelopment!$F:$F,QuestionsDevelopment!$D:$D))),_xlfn.XLOOKUP($B57,QuestionsDevelopment!$F:$F,QuestionsDevelopment!$H:$M),"N/A")</f>
        <v>Select Response</v>
      </c>
      <c r="Q57" t="str">
        <v>Some of these</v>
      </c>
      <c r="R57" t="str">
        <v>One of these</v>
      </c>
      <c r="S57" t="str">
        <v>No</v>
      </c>
      <c r="T57" t="str">
        <v>Unknown</v>
      </c>
      <c r="U57" t="str">
        <v>N/A</v>
      </c>
      <c r="V57" t="str" cm="1">
        <f t="array" ref="V57">IF(ISNUMBER(SEARCH(V$2,_xlfn.XLOOKUP($B57,QuestionsDevelopment!$F:$F,QuestionsDevelopment!$D:$D))),_xlfn.XLOOKUP($B57,QuestionsDevelopment!$F:$F,QuestionsDevelopment!$H:$M),"N/A")</f>
        <v>N/A</v>
      </c>
      <c r="AB57" t="str" cm="1">
        <f t="array" ref="AB57">IF(ISNUMBER(SEARCH(AB$2,_xlfn.XLOOKUP($B57,QuestionsDevelopment!$F:$F,QuestionsDevelopment!$D:$D))),_xlfn.XLOOKUP($B57,QuestionsDevelopment!$F:$F,QuestionsDevelopment!$H:$M),"N/A")</f>
        <v>N/A</v>
      </c>
      <c r="AH57" t="str" cm="1">
        <f t="array" ref="AH57">IF(ISNUMBER(SEARCH(AH$2,_xlfn.XLOOKUP($B57,QuestionsDevelopment!$F:$F,QuestionsDevelopment!$D:$D))),_xlfn.XLOOKUP($B57,QuestionsDevelopment!$F:$F,QuestionsDevelopment!$H:$M),"N/A")</f>
        <v>N/A</v>
      </c>
      <c r="AN57" t="str" cm="1">
        <f t="array" ref="AN57">IF(ISNUMBER(SEARCH(AN$2,_xlfn.XLOOKUP($B57,QuestionsDevelopment!$F:$F,QuestionsDevelopment!$D:$D))),_xlfn.XLOOKUP($B57,QuestionsDevelopment!$F:$F,QuestionsDevelopment!$H:$M),"N/A")</f>
        <v>N/A</v>
      </c>
      <c r="AT57" t="str" cm="1">
        <f t="array" ref="AT57">IF(ISNUMBER(SEARCH(AT$2,_xlfn.XLOOKUP($B57,QuestionsDevelopment!$F:$F,QuestionsDevelopment!$D:$D))),_xlfn.XLOOKUP($B57,QuestionsDevelopment!$F:$F,QuestionsDevelopment!$H:$M),"N/A")</f>
        <v>N/A</v>
      </c>
      <c r="AZ57" s="48" t="str">
        <f t="shared" si="21"/>
        <v>N/A</v>
      </c>
      <c r="BA57" s="49"/>
      <c r="BB57" s="49"/>
      <c r="BC57" s="49"/>
      <c r="BD57" s="49"/>
      <c r="BE57" s="49"/>
      <c r="BF57" s="50" t="str">
        <f t="shared" si="22"/>
        <v>Select Response</v>
      </c>
      <c r="BG57" s="49"/>
      <c r="BH57" s="49"/>
      <c r="BI57" s="49"/>
      <c r="BJ57" s="49"/>
      <c r="BK57" s="49"/>
      <c r="BL57" s="50" t="str">
        <f t="shared" si="23"/>
        <v>N/A</v>
      </c>
      <c r="BM57" s="49"/>
      <c r="BN57" s="49"/>
      <c r="BO57" s="49"/>
      <c r="BP57" s="49"/>
      <c r="BQ57" s="49"/>
      <c r="BR57" s="50" t="str">
        <f t="shared" si="24"/>
        <v>N/A</v>
      </c>
      <c r="BS57" s="49"/>
      <c r="BT57" s="49"/>
      <c r="BU57" s="49"/>
      <c r="BV57" s="49"/>
      <c r="BW57" s="49"/>
      <c r="BX57" s="50" t="str">
        <f t="shared" si="25"/>
        <v>N/A</v>
      </c>
      <c r="BY57" s="49"/>
      <c r="BZ57" s="49"/>
      <c r="CA57" s="49"/>
      <c r="CB57" s="49"/>
      <c r="CC57" s="49"/>
      <c r="CD57" s="50" t="str">
        <f t="shared" si="26"/>
        <v>N/A</v>
      </c>
      <c r="CE57" s="49"/>
      <c r="CF57" s="49"/>
      <c r="CG57" s="49"/>
      <c r="CH57" s="49"/>
      <c r="CI57" s="49"/>
      <c r="CJ57" s="50" t="str">
        <f t="shared" si="27"/>
        <v>N/A</v>
      </c>
      <c r="CK57" s="49"/>
      <c r="CL57" s="49"/>
      <c r="CM57" s="49"/>
      <c r="CN57" s="49"/>
      <c r="CO57" s="49"/>
      <c r="CP57" s="51"/>
      <c r="CQ57" s="50" t="str">
        <f>Lists!$C$2</f>
        <v>Select Response</v>
      </c>
      <c r="CR57" s="50"/>
    </row>
    <row r="58" spans="1:96" ht="102" x14ac:dyDescent="0.2">
      <c r="A58" t="str">
        <f>_xlfn.XLOOKUP(B58,QuestionsDevelopment!F:F,QuestionsDevelopment!B:B)</f>
        <v>Operational/Watershed</v>
      </c>
      <c r="B58" s="1" t="str">
        <v>Have you historically experienced the following in your watershed? 
* flooding
* wildfire
* geohazards
Use the notes field to indicate which one(s).</v>
      </c>
      <c r="C58" s="21"/>
      <c r="D58" s="5"/>
      <c r="E58" s="5"/>
      <c r="F58" s="5"/>
      <c r="G58" s="5"/>
      <c r="H58" s="5"/>
      <c r="I58" s="5"/>
      <c r="J58" s="24" t="str" cm="1">
        <f t="array" ref="J58">IF(ISNUMBER(SEARCH(J$2,_xlfn.XLOOKUP($B58,QuestionsDevelopment!$F:$F,QuestionsDevelopment!$D:$D))),_xlfn.XLOOKUP($B58,QuestionsDevelopment!$F:$F,QuestionsDevelopment!$H:$M),"N/A")</f>
        <v>N/A</v>
      </c>
      <c r="P58" t="str" cm="1">
        <f t="array" ref="P58:U58">IF(ISNUMBER(SEARCH(P$2,_xlfn.XLOOKUP($B58,QuestionsDevelopment!$F:$F,QuestionsDevelopment!$D:$D))),_xlfn.XLOOKUP($B58,QuestionsDevelopment!$F:$F,QuestionsDevelopment!$H:$M),"N/A")</f>
        <v>Select Response</v>
      </c>
      <c r="Q58" t="str">
        <v>Some of these</v>
      </c>
      <c r="R58" t="str">
        <v>One of these</v>
      </c>
      <c r="S58" t="str">
        <v>No</v>
      </c>
      <c r="T58" t="str">
        <v>Unknown</v>
      </c>
      <c r="U58" t="str">
        <v>N/A</v>
      </c>
      <c r="V58" t="str" cm="1">
        <f t="array" ref="V58">IF(ISNUMBER(SEARCH(V$2,_xlfn.XLOOKUP($B58,QuestionsDevelopment!$F:$F,QuestionsDevelopment!$D:$D))),_xlfn.XLOOKUP($B58,QuestionsDevelopment!$F:$F,QuestionsDevelopment!$H:$M),"N/A")</f>
        <v>N/A</v>
      </c>
      <c r="AB58" t="str" cm="1">
        <f t="array" ref="AB58">IF(ISNUMBER(SEARCH(AB$2,_xlfn.XLOOKUP($B58,QuestionsDevelopment!$F:$F,QuestionsDevelopment!$D:$D))),_xlfn.XLOOKUP($B58,QuestionsDevelopment!$F:$F,QuestionsDevelopment!$H:$M),"N/A")</f>
        <v>N/A</v>
      </c>
      <c r="AH58" t="str" cm="1">
        <f t="array" ref="AH58">IF(ISNUMBER(SEARCH(AH$2,_xlfn.XLOOKUP($B58,QuestionsDevelopment!$F:$F,QuestionsDevelopment!$D:$D))),_xlfn.XLOOKUP($B58,QuestionsDevelopment!$F:$F,QuestionsDevelopment!$H:$M),"N/A")</f>
        <v>N/A</v>
      </c>
      <c r="AN58" t="str" cm="1">
        <f t="array" ref="AN58">IF(ISNUMBER(SEARCH(AN$2,_xlfn.XLOOKUP($B58,QuestionsDevelopment!$F:$F,QuestionsDevelopment!$D:$D))),_xlfn.XLOOKUP($B58,QuestionsDevelopment!$F:$F,QuestionsDevelopment!$H:$M),"N/A")</f>
        <v>N/A</v>
      </c>
      <c r="AT58" t="str" cm="1">
        <f t="array" ref="AT58">IF(ISNUMBER(SEARCH(AT$2,_xlfn.XLOOKUP($B58,QuestionsDevelopment!$F:$F,QuestionsDevelopment!$D:$D))),_xlfn.XLOOKUP($B58,QuestionsDevelopment!$F:$F,QuestionsDevelopment!$H:$M),"N/A")</f>
        <v>N/A</v>
      </c>
      <c r="AZ58" s="48" t="str">
        <f t="shared" si="21"/>
        <v>N/A</v>
      </c>
      <c r="BA58" s="49"/>
      <c r="BB58" s="49"/>
      <c r="BC58" s="49"/>
      <c r="BD58" s="49"/>
      <c r="BE58" s="49"/>
      <c r="BF58" s="50" t="str">
        <f t="shared" si="22"/>
        <v>Select Response</v>
      </c>
      <c r="BG58" s="49"/>
      <c r="BH58" s="49"/>
      <c r="BI58" s="49"/>
      <c r="BJ58" s="49"/>
      <c r="BK58" s="49"/>
      <c r="BL58" s="50" t="str">
        <f t="shared" si="23"/>
        <v>N/A</v>
      </c>
      <c r="BM58" s="49"/>
      <c r="BN58" s="49"/>
      <c r="BO58" s="49"/>
      <c r="BP58" s="49"/>
      <c r="BQ58" s="49"/>
      <c r="BR58" s="50" t="str">
        <f t="shared" si="24"/>
        <v>N/A</v>
      </c>
      <c r="BS58" s="49"/>
      <c r="BT58" s="49"/>
      <c r="BU58" s="49"/>
      <c r="BV58" s="49"/>
      <c r="BW58" s="49"/>
      <c r="BX58" s="50" t="str">
        <f t="shared" si="25"/>
        <v>N/A</v>
      </c>
      <c r="BY58" s="49"/>
      <c r="BZ58" s="49"/>
      <c r="CA58" s="49"/>
      <c r="CB58" s="49"/>
      <c r="CC58" s="49"/>
      <c r="CD58" s="50" t="str">
        <f t="shared" si="26"/>
        <v>N/A</v>
      </c>
      <c r="CE58" s="49"/>
      <c r="CF58" s="49"/>
      <c r="CG58" s="49"/>
      <c r="CH58" s="49"/>
      <c r="CI58" s="49"/>
      <c r="CJ58" s="50" t="str">
        <f t="shared" si="27"/>
        <v>N/A</v>
      </c>
      <c r="CK58" s="49"/>
      <c r="CL58" s="49"/>
      <c r="CM58" s="49"/>
      <c r="CN58" s="49"/>
      <c r="CO58" s="49"/>
      <c r="CP58" s="51"/>
      <c r="CQ58" s="50" t="str">
        <f>Lists!$C$2</f>
        <v>Select Response</v>
      </c>
      <c r="CR58" s="50"/>
    </row>
    <row r="59" spans="1:96" ht="34" x14ac:dyDescent="0.2">
      <c r="A59" t="str">
        <f>_xlfn.XLOOKUP(B59,QuestionsDevelopment!F:F,QuestionsDevelopment!B:B)</f>
        <v>Operational/Watershed</v>
      </c>
      <c r="B59" s="1" t="str">
        <v>Does your organization influence land use change in your watershed?</v>
      </c>
      <c r="C59" s="21"/>
      <c r="D59" s="5"/>
      <c r="E59" s="5"/>
      <c r="F59" s="5"/>
      <c r="G59" s="5"/>
      <c r="H59" s="5"/>
      <c r="I59" s="5"/>
      <c r="J59" s="24" t="str" cm="1">
        <f t="array" ref="J59">IF(ISNUMBER(SEARCH(J$2,_xlfn.XLOOKUP($B59,QuestionsDevelopment!$F:$F,QuestionsDevelopment!$D:$D))),_xlfn.XLOOKUP($B59,QuestionsDevelopment!$F:$F,QuestionsDevelopment!$H:$M),"N/A")</f>
        <v>N/A</v>
      </c>
      <c r="P59" t="str" cm="1">
        <f t="array" ref="P59:U59">IF(ISNUMBER(SEARCH(P$2,_xlfn.XLOOKUP($B59,QuestionsDevelopment!$F:$F,QuestionsDevelopment!$D:$D))),_xlfn.XLOOKUP($B59,QuestionsDevelopment!$F:$F,QuestionsDevelopment!$H:$M),"N/A")</f>
        <v>Select Response</v>
      </c>
      <c r="Q59" t="str">
        <v>Yes, we control it</v>
      </c>
      <c r="R59" t="str">
        <v>Yes, we have a say</v>
      </c>
      <c r="S59" t="str">
        <v>No</v>
      </c>
      <c r="T59" t="str">
        <v>Unknown</v>
      </c>
      <c r="U59">
        <v>0</v>
      </c>
      <c r="V59" t="str" cm="1">
        <f t="array" ref="V59">IF(ISNUMBER(SEARCH(V$2,_xlfn.XLOOKUP($B59,QuestionsDevelopment!$F:$F,QuestionsDevelopment!$D:$D))),_xlfn.XLOOKUP($B59,QuestionsDevelopment!$F:$F,QuestionsDevelopment!$H:$M),"N/A")</f>
        <v>N/A</v>
      </c>
      <c r="AB59" t="str" cm="1">
        <f t="array" ref="AB59">IF(ISNUMBER(SEARCH(AB$2,_xlfn.XLOOKUP($B59,QuestionsDevelopment!$F:$F,QuestionsDevelopment!$D:$D))),_xlfn.XLOOKUP($B59,QuestionsDevelopment!$F:$F,QuestionsDevelopment!$H:$M),"N/A")</f>
        <v>N/A</v>
      </c>
      <c r="AH59" t="str" cm="1">
        <f t="array" ref="AH59">IF(ISNUMBER(SEARCH(AH$2,_xlfn.XLOOKUP($B59,QuestionsDevelopment!$F:$F,QuestionsDevelopment!$D:$D))),_xlfn.XLOOKUP($B59,QuestionsDevelopment!$F:$F,QuestionsDevelopment!$H:$M),"N/A")</f>
        <v>N/A</v>
      </c>
      <c r="AN59" t="str" cm="1">
        <f t="array" ref="AN59">IF(ISNUMBER(SEARCH(AN$2,_xlfn.XLOOKUP($B59,QuestionsDevelopment!$F:$F,QuestionsDevelopment!$D:$D))),_xlfn.XLOOKUP($B59,QuestionsDevelopment!$F:$F,QuestionsDevelopment!$H:$M),"N/A")</f>
        <v>N/A</v>
      </c>
      <c r="AT59" t="str" cm="1">
        <f t="array" ref="AT59">IF(ISNUMBER(SEARCH(AT$2,_xlfn.XLOOKUP($B59,QuestionsDevelopment!$F:$F,QuestionsDevelopment!$D:$D))),_xlfn.XLOOKUP($B59,QuestionsDevelopment!$F:$F,QuestionsDevelopment!$H:$M),"N/A")</f>
        <v>N/A</v>
      </c>
      <c r="AZ59" s="48" t="str">
        <f t="shared" si="21"/>
        <v>N/A</v>
      </c>
      <c r="BA59" s="49"/>
      <c r="BB59" s="49"/>
      <c r="BC59" s="49"/>
      <c r="BD59" s="49"/>
      <c r="BE59" s="49"/>
      <c r="BF59" s="50" t="str">
        <f t="shared" si="22"/>
        <v>Select Response</v>
      </c>
      <c r="BG59" s="49"/>
      <c r="BH59" s="49"/>
      <c r="BI59" s="49"/>
      <c r="BJ59" s="49"/>
      <c r="BK59" s="49"/>
      <c r="BL59" s="50" t="str">
        <f t="shared" si="23"/>
        <v>N/A</v>
      </c>
      <c r="BM59" s="49"/>
      <c r="BN59" s="49"/>
      <c r="BO59" s="49"/>
      <c r="BP59" s="49"/>
      <c r="BQ59" s="49"/>
      <c r="BR59" s="50" t="str">
        <f t="shared" si="24"/>
        <v>N/A</v>
      </c>
      <c r="BS59" s="49"/>
      <c r="BT59" s="49"/>
      <c r="BU59" s="49"/>
      <c r="BV59" s="49"/>
      <c r="BW59" s="49"/>
      <c r="BX59" s="50" t="str">
        <f t="shared" si="25"/>
        <v>N/A</v>
      </c>
      <c r="BY59" s="49"/>
      <c r="BZ59" s="49"/>
      <c r="CA59" s="49"/>
      <c r="CB59" s="49"/>
      <c r="CC59" s="49"/>
      <c r="CD59" s="50" t="str">
        <f t="shared" si="26"/>
        <v>N/A</v>
      </c>
      <c r="CE59" s="49"/>
      <c r="CF59" s="49"/>
      <c r="CG59" s="49"/>
      <c r="CH59" s="49"/>
      <c r="CI59" s="49"/>
      <c r="CJ59" s="50" t="str">
        <f t="shared" si="27"/>
        <v>N/A</v>
      </c>
      <c r="CK59" s="49"/>
      <c r="CL59" s="49"/>
      <c r="CM59" s="49"/>
      <c r="CN59" s="49"/>
      <c r="CO59" s="49"/>
      <c r="CP59" s="51"/>
      <c r="CQ59" s="50" t="str">
        <f>Lists!$C$2</f>
        <v>Select Response</v>
      </c>
      <c r="CR59" s="50"/>
    </row>
    <row r="60" spans="1:96" ht="34" x14ac:dyDescent="0.2">
      <c r="A60" t="str">
        <f>_xlfn.XLOOKUP(B60,QuestionsDevelopment!F:F,QuestionsDevelopment!B:B)</f>
        <v>Operational/Watershed</v>
      </c>
      <c r="B60" s="1" t="str">
        <v>If not protected, do you have a program to monitor the impacts of land uses in your watershed?</v>
      </c>
      <c r="C60" s="21"/>
      <c r="D60" s="5"/>
      <c r="E60" s="5"/>
      <c r="F60" s="5"/>
      <c r="G60" s="5"/>
      <c r="H60" s="5"/>
      <c r="I60" s="5"/>
      <c r="J60" s="24" t="str" cm="1">
        <f t="array" ref="J60">IF(ISNUMBER(SEARCH(J$2,_xlfn.XLOOKUP($B60,QuestionsDevelopment!$F:$F,QuestionsDevelopment!$D:$D))),_xlfn.XLOOKUP($B60,QuestionsDevelopment!$F:$F,QuestionsDevelopment!$H:$M),"N/A")</f>
        <v>N/A</v>
      </c>
      <c r="P60" t="str" cm="1">
        <f t="array" ref="P60:U60">IF(ISNUMBER(SEARCH(P$2,_xlfn.XLOOKUP($B60,QuestionsDevelopment!$F:$F,QuestionsDevelopment!$D:$D))),_xlfn.XLOOKUP($B60,QuestionsDevelopment!$F:$F,QuestionsDevelopment!$H:$M),"N/A")</f>
        <v>Select Response</v>
      </c>
      <c r="Q60" t="str">
        <v>Yes</v>
      </c>
      <c r="R60" t="str">
        <v>No</v>
      </c>
      <c r="S60" t="str">
        <v>Unknown</v>
      </c>
      <c r="T60">
        <v>0</v>
      </c>
      <c r="U60">
        <v>0</v>
      </c>
      <c r="V60" t="str" cm="1">
        <f t="array" ref="V60">IF(ISNUMBER(SEARCH(V$2,_xlfn.XLOOKUP($B60,QuestionsDevelopment!$F:$F,QuestionsDevelopment!$D:$D))),_xlfn.XLOOKUP($B60,QuestionsDevelopment!$F:$F,QuestionsDevelopment!$H:$M),"N/A")</f>
        <v>N/A</v>
      </c>
      <c r="AB60" t="str" cm="1">
        <f t="array" ref="AB60">IF(ISNUMBER(SEARCH(AB$2,_xlfn.XLOOKUP($B60,QuestionsDevelopment!$F:$F,QuestionsDevelopment!$D:$D))),_xlfn.XLOOKUP($B60,QuestionsDevelopment!$F:$F,QuestionsDevelopment!$H:$M),"N/A")</f>
        <v>N/A</v>
      </c>
      <c r="AH60" t="str" cm="1">
        <f t="array" ref="AH60">IF(ISNUMBER(SEARCH(AH$2,_xlfn.XLOOKUP($B60,QuestionsDevelopment!$F:$F,QuestionsDevelopment!$D:$D))),_xlfn.XLOOKUP($B60,QuestionsDevelopment!$F:$F,QuestionsDevelopment!$H:$M),"N/A")</f>
        <v>N/A</v>
      </c>
      <c r="AN60" t="str" cm="1">
        <f t="array" ref="AN60">IF(ISNUMBER(SEARCH(AN$2,_xlfn.XLOOKUP($B60,QuestionsDevelopment!$F:$F,QuestionsDevelopment!$D:$D))),_xlfn.XLOOKUP($B60,QuestionsDevelopment!$F:$F,QuestionsDevelopment!$H:$M),"N/A")</f>
        <v>N/A</v>
      </c>
      <c r="AT60" t="str" cm="1">
        <f t="array" ref="AT60">IF(ISNUMBER(SEARCH(AT$2,_xlfn.XLOOKUP($B60,QuestionsDevelopment!$F:$F,QuestionsDevelopment!$D:$D))),_xlfn.XLOOKUP($B60,QuestionsDevelopment!$F:$F,QuestionsDevelopment!$H:$M),"N/A")</f>
        <v>N/A</v>
      </c>
      <c r="AZ60" s="48" t="str">
        <f t="shared" si="21"/>
        <v>N/A</v>
      </c>
      <c r="BA60" s="49"/>
      <c r="BB60" s="49"/>
      <c r="BC60" s="49"/>
      <c r="BD60" s="49"/>
      <c r="BE60" s="49"/>
      <c r="BF60" s="50" t="str">
        <f t="shared" si="22"/>
        <v>Select Response</v>
      </c>
      <c r="BG60" s="49"/>
      <c r="BH60" s="49"/>
      <c r="BI60" s="49"/>
      <c r="BJ60" s="49"/>
      <c r="BK60" s="49"/>
      <c r="BL60" s="50" t="str">
        <f t="shared" si="23"/>
        <v>N/A</v>
      </c>
      <c r="BM60" s="49"/>
      <c r="BN60" s="49"/>
      <c r="BO60" s="49"/>
      <c r="BP60" s="49"/>
      <c r="BQ60" s="49"/>
      <c r="BR60" s="50" t="str">
        <f t="shared" si="24"/>
        <v>N/A</v>
      </c>
      <c r="BS60" s="49"/>
      <c r="BT60" s="49"/>
      <c r="BU60" s="49"/>
      <c r="BV60" s="49"/>
      <c r="BW60" s="49"/>
      <c r="BX60" s="50" t="str">
        <f t="shared" si="25"/>
        <v>N/A</v>
      </c>
      <c r="BY60" s="49"/>
      <c r="BZ60" s="49"/>
      <c r="CA60" s="49"/>
      <c r="CB60" s="49"/>
      <c r="CC60" s="49"/>
      <c r="CD60" s="50" t="str">
        <f t="shared" si="26"/>
        <v>N/A</v>
      </c>
      <c r="CE60" s="49"/>
      <c r="CF60" s="49"/>
      <c r="CG60" s="49"/>
      <c r="CH60" s="49"/>
      <c r="CI60" s="49"/>
      <c r="CJ60" s="50" t="str">
        <f t="shared" si="27"/>
        <v>N/A</v>
      </c>
      <c r="CK60" s="49"/>
      <c r="CL60" s="49"/>
      <c r="CM60" s="49"/>
      <c r="CN60" s="49"/>
      <c r="CO60" s="49"/>
      <c r="CP60" s="51"/>
      <c r="CQ60" s="50" t="str">
        <f>Lists!$C$2</f>
        <v>Select Response</v>
      </c>
      <c r="CR60" s="50"/>
    </row>
    <row r="61" spans="1:96" ht="34" x14ac:dyDescent="0.2">
      <c r="A61" t="str">
        <f>_xlfn.XLOOKUP(B61,QuestionsDevelopment!F:F,QuestionsDevelopment!B:B)</f>
        <v>Operational/Watershed</v>
      </c>
      <c r="B61" s="1" t="str">
        <v>Are there effective partnerships with agricultural entities to address nutrient runoff and pollution?</v>
      </c>
      <c r="C61" s="21"/>
      <c r="D61" s="5"/>
      <c r="E61" s="5"/>
      <c r="F61" s="5"/>
      <c r="G61" s="5"/>
      <c r="H61" s="5"/>
      <c r="I61" s="5"/>
      <c r="J61" s="24" t="str" cm="1">
        <f t="array" ref="J61">IF(ISNUMBER(SEARCH(J$2,_xlfn.XLOOKUP($B61,QuestionsDevelopment!$F:$F,QuestionsDevelopment!$D:$D))),_xlfn.XLOOKUP($B61,QuestionsDevelopment!$F:$F,QuestionsDevelopment!$H:$M),"N/A")</f>
        <v>N/A</v>
      </c>
      <c r="P61" t="str" cm="1">
        <f t="array" ref="P61:U61">IF(ISNUMBER(SEARCH(P$2,_xlfn.XLOOKUP($B61,QuestionsDevelopment!$F:$F,QuestionsDevelopment!$D:$D))),_xlfn.XLOOKUP($B61,QuestionsDevelopment!$F:$F,QuestionsDevelopment!$H:$M),"N/A")</f>
        <v>Select Response</v>
      </c>
      <c r="Q61" t="str">
        <v>Yes</v>
      </c>
      <c r="R61" t="str">
        <v>No</v>
      </c>
      <c r="S61" t="str">
        <v>Unknown</v>
      </c>
      <c r="T61" t="str">
        <v>N/A</v>
      </c>
      <c r="U61">
        <v>0</v>
      </c>
      <c r="V61" t="str" cm="1">
        <f t="array" ref="V61">IF(ISNUMBER(SEARCH(V$2,_xlfn.XLOOKUP($B61,QuestionsDevelopment!$F:$F,QuestionsDevelopment!$D:$D))),_xlfn.XLOOKUP($B61,QuestionsDevelopment!$F:$F,QuestionsDevelopment!$H:$M),"N/A")</f>
        <v>N/A</v>
      </c>
      <c r="AB61" t="str" cm="1">
        <f t="array" ref="AB61">IF(ISNUMBER(SEARCH(AB$2,_xlfn.XLOOKUP($B61,QuestionsDevelopment!$F:$F,QuestionsDevelopment!$D:$D))),_xlfn.XLOOKUP($B61,QuestionsDevelopment!$F:$F,QuestionsDevelopment!$H:$M),"N/A")</f>
        <v>N/A</v>
      </c>
      <c r="AH61" t="str" cm="1">
        <f t="array" ref="AH61">IF(ISNUMBER(SEARCH(AH$2,_xlfn.XLOOKUP($B61,QuestionsDevelopment!$F:$F,QuestionsDevelopment!$D:$D))),_xlfn.XLOOKUP($B61,QuestionsDevelopment!$F:$F,QuestionsDevelopment!$H:$M),"N/A")</f>
        <v>N/A</v>
      </c>
      <c r="AN61" t="str" cm="1">
        <f t="array" ref="AN61">IF(ISNUMBER(SEARCH(AN$2,_xlfn.XLOOKUP($B61,QuestionsDevelopment!$F:$F,QuestionsDevelopment!$D:$D))),_xlfn.XLOOKUP($B61,QuestionsDevelopment!$F:$F,QuestionsDevelopment!$H:$M),"N/A")</f>
        <v>N/A</v>
      </c>
      <c r="AT61" t="str" cm="1">
        <f t="array" ref="AT61">IF(ISNUMBER(SEARCH(AT$2,_xlfn.XLOOKUP($B61,QuestionsDevelopment!$F:$F,QuestionsDevelopment!$D:$D))),_xlfn.XLOOKUP($B61,QuestionsDevelopment!$F:$F,QuestionsDevelopment!$H:$M),"N/A")</f>
        <v>N/A</v>
      </c>
      <c r="AZ61" s="48" t="str">
        <f t="shared" si="21"/>
        <v>N/A</v>
      </c>
      <c r="BA61" s="49"/>
      <c r="BB61" s="49"/>
      <c r="BC61" s="49"/>
      <c r="BD61" s="49"/>
      <c r="BE61" s="49"/>
      <c r="BF61" s="50" t="str">
        <f t="shared" si="22"/>
        <v>Select Response</v>
      </c>
      <c r="BG61" s="49"/>
      <c r="BH61" s="49"/>
      <c r="BI61" s="49"/>
      <c r="BJ61" s="49"/>
      <c r="BK61" s="49"/>
      <c r="BL61" s="50" t="str">
        <f t="shared" si="23"/>
        <v>N/A</v>
      </c>
      <c r="BM61" s="49"/>
      <c r="BN61" s="49"/>
      <c r="BO61" s="49"/>
      <c r="BP61" s="49"/>
      <c r="BQ61" s="49"/>
      <c r="BR61" s="50" t="str">
        <f t="shared" si="24"/>
        <v>N/A</v>
      </c>
      <c r="BS61" s="49"/>
      <c r="BT61" s="49"/>
      <c r="BU61" s="49"/>
      <c r="BV61" s="49"/>
      <c r="BW61" s="49"/>
      <c r="BX61" s="50" t="str">
        <f t="shared" si="25"/>
        <v>N/A</v>
      </c>
      <c r="BY61" s="49"/>
      <c r="BZ61" s="49"/>
      <c r="CA61" s="49"/>
      <c r="CB61" s="49"/>
      <c r="CC61" s="49"/>
      <c r="CD61" s="50" t="str">
        <f t="shared" si="26"/>
        <v>N/A</v>
      </c>
      <c r="CE61" s="49"/>
      <c r="CF61" s="49"/>
      <c r="CG61" s="49"/>
      <c r="CH61" s="49"/>
      <c r="CI61" s="49"/>
      <c r="CJ61" s="50" t="str">
        <f t="shared" si="27"/>
        <v>N/A</v>
      </c>
      <c r="CK61" s="49"/>
      <c r="CL61" s="49"/>
      <c r="CM61" s="49"/>
      <c r="CN61" s="49"/>
      <c r="CO61" s="49"/>
      <c r="CP61" s="51"/>
      <c r="CQ61" s="50" t="str">
        <f>Lists!$C$2</f>
        <v>Select Response</v>
      </c>
      <c r="CR61" s="50"/>
    </row>
    <row r="62" spans="1:96" ht="34" x14ac:dyDescent="0.2">
      <c r="A62" t="str">
        <f>_xlfn.XLOOKUP(B62,QuestionsDevelopment!F:F,QuestionsDevelopment!B:B)</f>
        <v>Operational/Watershed</v>
      </c>
      <c r="B62" s="1" t="str">
        <v>Do you have a surface or groundwater at risk of containing pathogens (GARP) drinking water source?</v>
      </c>
      <c r="C62" s="21"/>
      <c r="D62" s="5"/>
      <c r="E62" s="5"/>
      <c r="F62" s="5"/>
      <c r="G62" s="5"/>
      <c r="H62" s="5"/>
      <c r="I62" s="5"/>
      <c r="J62" s="24" t="str" cm="1">
        <f t="array" ref="J62">IF(ISNUMBER(SEARCH(J$2,_xlfn.XLOOKUP($B62,QuestionsDevelopment!$F:$F,QuestionsDevelopment!$D:$D))),_xlfn.XLOOKUP($B62,QuestionsDevelopment!$F:$F,QuestionsDevelopment!$H:$M),"N/A")</f>
        <v>N/A</v>
      </c>
      <c r="P62" t="str" cm="1">
        <f t="array" ref="P62:U62">IF(ISNUMBER(SEARCH(P$2,_xlfn.XLOOKUP($B62,QuestionsDevelopment!$F:$F,QuestionsDevelopment!$D:$D))),_xlfn.XLOOKUP($B62,QuestionsDevelopment!$F:$F,QuestionsDevelopment!$H:$M),"N/A")</f>
        <v>Select Response</v>
      </c>
      <c r="Q62" t="str">
        <v>Yes</v>
      </c>
      <c r="R62" t="str">
        <v>No</v>
      </c>
      <c r="S62" t="str">
        <v>Unknown</v>
      </c>
      <c r="T62">
        <v>0</v>
      </c>
      <c r="U62">
        <v>0</v>
      </c>
      <c r="V62" t="str" cm="1">
        <f t="array" ref="V62">IF(ISNUMBER(SEARCH(V$2,_xlfn.XLOOKUP($B62,QuestionsDevelopment!$F:$F,QuestionsDevelopment!$D:$D))),_xlfn.XLOOKUP($B62,QuestionsDevelopment!$F:$F,QuestionsDevelopment!$H:$M),"N/A")</f>
        <v>N/A</v>
      </c>
      <c r="AB62" t="str" cm="1">
        <f t="array" ref="AB62">IF(ISNUMBER(SEARCH(AB$2,_xlfn.XLOOKUP($B62,QuestionsDevelopment!$F:$F,QuestionsDevelopment!$D:$D))),_xlfn.XLOOKUP($B62,QuestionsDevelopment!$F:$F,QuestionsDevelopment!$H:$M),"N/A")</f>
        <v>N/A</v>
      </c>
      <c r="AH62" t="str" cm="1">
        <f t="array" ref="AH62">IF(ISNUMBER(SEARCH(AH$2,_xlfn.XLOOKUP($B62,QuestionsDevelopment!$F:$F,QuestionsDevelopment!$D:$D))),_xlfn.XLOOKUP($B62,QuestionsDevelopment!$F:$F,QuestionsDevelopment!$H:$M),"N/A")</f>
        <v>N/A</v>
      </c>
      <c r="AN62" t="str" cm="1">
        <f t="array" ref="AN62">IF(ISNUMBER(SEARCH(AN$2,_xlfn.XLOOKUP($B62,QuestionsDevelopment!$F:$F,QuestionsDevelopment!$D:$D))),_xlfn.XLOOKUP($B62,QuestionsDevelopment!$F:$F,QuestionsDevelopment!$H:$M),"N/A")</f>
        <v>N/A</v>
      </c>
      <c r="AT62" t="str" cm="1">
        <f t="array" ref="AT62">IF(ISNUMBER(SEARCH(AT$2,_xlfn.XLOOKUP($B62,QuestionsDevelopment!$F:$F,QuestionsDevelopment!$D:$D))),_xlfn.XLOOKUP($B62,QuestionsDevelopment!$F:$F,QuestionsDevelopment!$H:$M),"N/A")</f>
        <v>N/A</v>
      </c>
      <c r="AZ62" s="48" t="str">
        <f t="shared" si="21"/>
        <v>N/A</v>
      </c>
      <c r="BA62" s="49"/>
      <c r="BB62" s="49"/>
      <c r="BC62" s="49"/>
      <c r="BD62" s="49"/>
      <c r="BE62" s="49"/>
      <c r="BF62" s="50" t="str">
        <f t="shared" si="22"/>
        <v>Select Response</v>
      </c>
      <c r="BG62" s="49"/>
      <c r="BH62" s="49"/>
      <c r="BI62" s="49"/>
      <c r="BJ62" s="49"/>
      <c r="BK62" s="49"/>
      <c r="BL62" s="50" t="str">
        <f t="shared" si="23"/>
        <v>N/A</v>
      </c>
      <c r="BM62" s="49"/>
      <c r="BN62" s="49"/>
      <c r="BO62" s="49"/>
      <c r="BP62" s="49"/>
      <c r="BQ62" s="49"/>
      <c r="BR62" s="50" t="str">
        <f t="shared" si="24"/>
        <v>N/A</v>
      </c>
      <c r="BS62" s="49"/>
      <c r="BT62" s="49"/>
      <c r="BU62" s="49"/>
      <c r="BV62" s="49"/>
      <c r="BW62" s="49"/>
      <c r="BX62" s="50" t="str">
        <f t="shared" si="25"/>
        <v>N/A</v>
      </c>
      <c r="BY62" s="49"/>
      <c r="BZ62" s="49"/>
      <c r="CA62" s="49"/>
      <c r="CB62" s="49"/>
      <c r="CC62" s="49"/>
      <c r="CD62" s="50" t="str">
        <f t="shared" si="26"/>
        <v>N/A</v>
      </c>
      <c r="CE62" s="49"/>
      <c r="CF62" s="49"/>
      <c r="CG62" s="49"/>
      <c r="CH62" s="49"/>
      <c r="CI62" s="49"/>
      <c r="CJ62" s="50" t="str">
        <f t="shared" si="27"/>
        <v>N/A</v>
      </c>
      <c r="CK62" s="49"/>
      <c r="CL62" s="49"/>
      <c r="CM62" s="49"/>
      <c r="CN62" s="49"/>
      <c r="CO62" s="49"/>
      <c r="CP62" s="51"/>
      <c r="CQ62" s="50" t="str">
        <f>Lists!$C$2</f>
        <v>Select Response</v>
      </c>
      <c r="CR62" s="50"/>
    </row>
    <row r="63" spans="1:96" x14ac:dyDescent="0.2">
      <c r="C63" s="21"/>
      <c r="D63" s="5"/>
      <c r="E63" s="5"/>
      <c r="F63" s="5"/>
      <c r="G63" s="5"/>
      <c r="H63" s="5"/>
      <c r="I63" s="5"/>
      <c r="AZ63" s="48"/>
      <c r="BA63" s="49"/>
      <c r="BB63" s="49"/>
      <c r="BC63" s="49"/>
      <c r="BD63" s="49"/>
      <c r="BE63" s="49"/>
      <c r="BF63" s="50"/>
      <c r="BG63" s="49"/>
      <c r="BH63" s="49"/>
      <c r="BI63" s="49"/>
      <c r="BJ63" s="49"/>
      <c r="BK63" s="49"/>
      <c r="BL63" s="50"/>
      <c r="BM63" s="49"/>
      <c r="BN63" s="49"/>
      <c r="BO63" s="49"/>
      <c r="BP63" s="49"/>
      <c r="BQ63" s="49"/>
      <c r="BR63" s="50"/>
      <c r="BS63" s="49"/>
      <c r="BT63" s="49"/>
      <c r="BU63" s="49"/>
      <c r="BV63" s="49"/>
      <c r="BW63" s="49"/>
      <c r="BX63" s="50"/>
      <c r="BY63" s="49"/>
      <c r="BZ63" s="49"/>
      <c r="CA63" s="49"/>
      <c r="CB63" s="49"/>
      <c r="CC63" s="49"/>
      <c r="CD63" s="50"/>
      <c r="CE63" s="49"/>
      <c r="CF63" s="49"/>
      <c r="CG63" s="49"/>
      <c r="CH63" s="49"/>
      <c r="CI63" s="49"/>
      <c r="CJ63" s="50"/>
      <c r="CK63" s="49"/>
      <c r="CL63" s="49"/>
      <c r="CM63" s="49"/>
      <c r="CN63" s="49"/>
      <c r="CO63" s="49"/>
      <c r="CP63" s="51"/>
      <c r="CQ63" s="50"/>
      <c r="CR63" s="50"/>
    </row>
    <row r="64" spans="1:96" s="19" customFormat="1" x14ac:dyDescent="0.2">
      <c r="B64" s="16" t="s">
        <v>104</v>
      </c>
      <c r="C64" s="23"/>
      <c r="D64" s="16"/>
      <c r="E64" s="16"/>
      <c r="F64" s="16"/>
      <c r="G64" s="16"/>
      <c r="H64" s="16"/>
      <c r="I64" s="16"/>
      <c r="J64" s="25"/>
      <c r="AZ64" s="52"/>
      <c r="BA64" s="51"/>
      <c r="BB64" s="51"/>
      <c r="BC64" s="51"/>
      <c r="BD64" s="51"/>
      <c r="BE64" s="51"/>
      <c r="BF64" s="53"/>
      <c r="BG64" s="51"/>
      <c r="BH64" s="51"/>
      <c r="BI64" s="51"/>
      <c r="BJ64" s="51"/>
      <c r="BK64" s="51"/>
      <c r="BL64" s="53"/>
      <c r="BM64" s="51"/>
      <c r="BN64" s="51"/>
      <c r="BO64" s="51"/>
      <c r="BP64" s="51"/>
      <c r="BQ64" s="51"/>
      <c r="BR64" s="53"/>
      <c r="BS64" s="51"/>
      <c r="BT64" s="51"/>
      <c r="BU64" s="51"/>
      <c r="BV64" s="51"/>
      <c r="BW64" s="51"/>
      <c r="BX64" s="53"/>
      <c r="BY64" s="51"/>
      <c r="BZ64" s="51"/>
      <c r="CA64" s="51"/>
      <c r="CB64" s="51"/>
      <c r="CC64" s="51"/>
      <c r="CD64" s="53"/>
      <c r="CE64" s="51"/>
      <c r="CF64" s="51"/>
      <c r="CG64" s="51"/>
      <c r="CH64" s="51"/>
      <c r="CI64" s="51"/>
      <c r="CJ64" s="53"/>
      <c r="CK64" s="51"/>
      <c r="CL64" s="51"/>
      <c r="CM64" s="51"/>
      <c r="CN64" s="51"/>
      <c r="CO64" s="51"/>
      <c r="CP64" s="51"/>
      <c r="CQ64" s="51"/>
      <c r="CR64" s="53"/>
    </row>
    <row r="65" spans="1:96" ht="34" x14ac:dyDescent="0.2">
      <c r="A65" t="str">
        <f>_xlfn.XLOOKUP(B65,QuestionsDevelopment!F:F,QuestionsDevelopment!B:B)</f>
        <v>Communication/Watershed</v>
      </c>
      <c r="B65" s="1" t="str" cm="1">
        <f t="array" ref="B65:B70">_xlfn._xlws.FILTER(QuestionsDevelopment!F:F,(QuestionsDevelopment!A:A="Y")*(QuestionsDevelopment!C:C=LEFT(B64,3)))</f>
        <v>Do you run public engagement around watershed protection?</v>
      </c>
      <c r="C65" s="21"/>
      <c r="D65" s="5"/>
      <c r="E65" s="5"/>
      <c r="F65" s="5"/>
      <c r="G65" s="5"/>
      <c r="H65" s="5"/>
      <c r="I65" s="5"/>
      <c r="J65" s="24" t="str" cm="1">
        <f t="array" ref="J65">IF(ISNUMBER(SEARCH(J$2,_xlfn.XLOOKUP($B65,QuestionsDevelopment!$F:$F,QuestionsDevelopment!$D:$D))),_xlfn.XLOOKUP($B65,QuestionsDevelopment!$F:$F,QuestionsDevelopment!$H:$M),"N/A")</f>
        <v>N/A</v>
      </c>
      <c r="P65" t="str" cm="1">
        <f t="array" ref="P65:U65">IF(ISNUMBER(SEARCH(P$2,_xlfn.XLOOKUP($B65,QuestionsDevelopment!$F:$F,QuestionsDevelopment!$D:$D))),_xlfn.XLOOKUP($B65,QuestionsDevelopment!$F:$F,QuestionsDevelopment!$H:$M),"N/A")</f>
        <v>Select Response</v>
      </c>
      <c r="Q65" t="str">
        <v>Yes</v>
      </c>
      <c r="R65" t="str">
        <v>No</v>
      </c>
      <c r="S65" t="str">
        <v>Unknown</v>
      </c>
      <c r="T65">
        <v>0</v>
      </c>
      <c r="U65">
        <v>0</v>
      </c>
      <c r="V65" t="str" cm="1">
        <f t="array" ref="V65">IF(ISNUMBER(SEARCH(V$2,_xlfn.XLOOKUP($B65,QuestionsDevelopment!$F:$F,QuestionsDevelopment!$D:$D))),_xlfn.XLOOKUP($B65,QuestionsDevelopment!$F:$F,QuestionsDevelopment!$H:$M),"N/A")</f>
        <v>N/A</v>
      </c>
      <c r="AB65" t="str" cm="1">
        <f t="array" ref="AB65">IF(ISNUMBER(SEARCH(AB$2,_xlfn.XLOOKUP($B65,QuestionsDevelopment!$F:$F,QuestionsDevelopment!$D:$D))),_xlfn.XLOOKUP($B65,QuestionsDevelopment!$F:$F,QuestionsDevelopment!$H:$M),"N/A")</f>
        <v>N/A</v>
      </c>
      <c r="AH65" t="str" cm="1">
        <f t="array" ref="AH65">IF(ISNUMBER(SEARCH(AH$2,_xlfn.XLOOKUP($B65,QuestionsDevelopment!$F:$F,QuestionsDevelopment!$D:$D))),_xlfn.XLOOKUP($B65,QuestionsDevelopment!$F:$F,QuestionsDevelopment!$H:$M),"N/A")</f>
        <v>N/A</v>
      </c>
      <c r="AN65" t="str" cm="1">
        <f t="array" ref="AN65">IF(ISNUMBER(SEARCH(AN$2,_xlfn.XLOOKUP($B65,QuestionsDevelopment!$F:$F,QuestionsDevelopment!$D:$D))),_xlfn.XLOOKUP($B65,QuestionsDevelopment!$F:$F,QuestionsDevelopment!$H:$M),"N/A")</f>
        <v>N/A</v>
      </c>
      <c r="AT65" t="str" cm="1">
        <f t="array" ref="AT65">IF(ISNUMBER(SEARCH(AT$2,_xlfn.XLOOKUP($B65,QuestionsDevelopment!$F:$F,QuestionsDevelopment!$D:$D))),_xlfn.XLOOKUP($B65,QuestionsDevelopment!$F:$F,QuestionsDevelopment!$H:$M),"N/A")</f>
        <v>N/A</v>
      </c>
      <c r="AZ65" s="48" t="str">
        <f t="shared" ref="AZ65:AZ70" si="28">J65</f>
        <v>N/A</v>
      </c>
      <c r="BA65" s="49"/>
      <c r="BB65" s="49"/>
      <c r="BC65" s="49"/>
      <c r="BD65" s="49"/>
      <c r="BE65" s="49"/>
      <c r="BF65" s="50" t="str">
        <f t="shared" ref="BF65:BF70" si="29">P65</f>
        <v>Select Response</v>
      </c>
      <c r="BG65" s="49"/>
      <c r="BH65" s="49"/>
      <c r="BI65" s="49"/>
      <c r="BJ65" s="49"/>
      <c r="BK65" s="49"/>
      <c r="BL65" s="50" t="str">
        <f t="shared" ref="BL65:BL70" si="30">V65</f>
        <v>N/A</v>
      </c>
      <c r="BM65" s="49"/>
      <c r="BN65" s="49"/>
      <c r="BO65" s="49"/>
      <c r="BP65" s="49"/>
      <c r="BQ65" s="49"/>
      <c r="BR65" s="50" t="str">
        <f t="shared" ref="BR65:BR70" si="31">AB65</f>
        <v>N/A</v>
      </c>
      <c r="BS65" s="49"/>
      <c r="BT65" s="49"/>
      <c r="BU65" s="49"/>
      <c r="BV65" s="49"/>
      <c r="BW65" s="49"/>
      <c r="BX65" s="50" t="str">
        <f t="shared" ref="BX65:BX70" si="32">AH65</f>
        <v>N/A</v>
      </c>
      <c r="BY65" s="49"/>
      <c r="BZ65" s="49"/>
      <c r="CA65" s="49"/>
      <c r="CB65" s="49"/>
      <c r="CC65" s="49"/>
      <c r="CD65" s="50" t="str">
        <f t="shared" ref="CD65:CD70" si="33">AN65</f>
        <v>N/A</v>
      </c>
      <c r="CE65" s="49"/>
      <c r="CF65" s="49"/>
      <c r="CG65" s="49"/>
      <c r="CH65" s="49"/>
      <c r="CI65" s="49"/>
      <c r="CJ65" s="50" t="str">
        <f t="shared" ref="CJ65:CJ70" si="34">AT65</f>
        <v>N/A</v>
      </c>
      <c r="CK65" s="49"/>
      <c r="CL65" s="49"/>
      <c r="CM65" s="49"/>
      <c r="CN65" s="49"/>
      <c r="CO65" s="49"/>
      <c r="CP65" s="51"/>
      <c r="CQ65" s="50" t="str">
        <f>Lists!$C$2</f>
        <v>Select Response</v>
      </c>
      <c r="CR65" s="50"/>
    </row>
    <row r="66" spans="1:96" ht="34" x14ac:dyDescent="0.2">
      <c r="A66" t="str">
        <f>_xlfn.XLOOKUP(B66,QuestionsDevelopment!F:F,QuestionsDevelopment!B:B)</f>
        <v>Communication/Regulatory</v>
      </c>
      <c r="B66" s="1" t="str">
        <v>Do you have regular communication with your regulatory authorities?</v>
      </c>
      <c r="C66" s="21"/>
      <c r="D66" s="5"/>
      <c r="E66" s="5"/>
      <c r="F66" s="5"/>
      <c r="G66" s="5"/>
      <c r="H66" s="5"/>
      <c r="I66" s="5"/>
      <c r="J66" s="24" t="str" cm="1">
        <f t="array" ref="J66">IF(ISNUMBER(SEARCH(J$2,_xlfn.XLOOKUP($B66,QuestionsDevelopment!$F:$F,QuestionsDevelopment!$D:$D))),_xlfn.XLOOKUP($B66,QuestionsDevelopment!$F:$F,QuestionsDevelopment!$H:$M),"N/A")</f>
        <v>N/A</v>
      </c>
      <c r="P66" t="str" cm="1">
        <f t="array" ref="P66:U66">IF(ISNUMBER(SEARCH(P$2,_xlfn.XLOOKUP($B66,QuestionsDevelopment!$F:$F,QuestionsDevelopment!$D:$D))),_xlfn.XLOOKUP($B66,QuestionsDevelopment!$F:$F,QuestionsDevelopment!$H:$M),"N/A")</f>
        <v>Select Response</v>
      </c>
      <c r="Q66" t="str">
        <v>Yes, mainly proactive</v>
      </c>
      <c r="R66" t="str">
        <v>Yes, mainly reactive</v>
      </c>
      <c r="S66" t="str">
        <v>No</v>
      </c>
      <c r="T66" t="str">
        <v>Unknown</v>
      </c>
      <c r="U66">
        <v>0</v>
      </c>
      <c r="V66" t="str" cm="1">
        <f t="array" ref="V66:AA66">IF(ISNUMBER(SEARCH(V$2,_xlfn.XLOOKUP($B66,QuestionsDevelopment!$F:$F,QuestionsDevelopment!$D:$D))),_xlfn.XLOOKUP($B66,QuestionsDevelopment!$F:$F,QuestionsDevelopment!$H:$M),"N/A")</f>
        <v>Select Response</v>
      </c>
      <c r="W66" t="str">
        <v>Yes, mainly proactive</v>
      </c>
      <c r="X66" t="str">
        <v>Yes, mainly reactive</v>
      </c>
      <c r="Y66" t="str">
        <v>No</v>
      </c>
      <c r="Z66" t="str">
        <v>Unknown</v>
      </c>
      <c r="AA66">
        <v>0</v>
      </c>
      <c r="AB66" t="str" cm="1">
        <f t="array" ref="AB66:AG66">IF(ISNUMBER(SEARCH(AB$2,_xlfn.XLOOKUP($B66,QuestionsDevelopment!$F:$F,QuestionsDevelopment!$D:$D))),_xlfn.XLOOKUP($B66,QuestionsDevelopment!$F:$F,QuestionsDevelopment!$H:$M),"N/A")</f>
        <v>Select Response</v>
      </c>
      <c r="AC66" t="str">
        <v>Yes, mainly proactive</v>
      </c>
      <c r="AD66" t="str">
        <v>Yes, mainly reactive</v>
      </c>
      <c r="AE66" t="str">
        <v>No</v>
      </c>
      <c r="AF66" t="str">
        <v>Unknown</v>
      </c>
      <c r="AG66">
        <v>0</v>
      </c>
      <c r="AH66" t="str" cm="1">
        <f t="array" ref="AH66:AM66">IF(ISNUMBER(SEARCH(AH$2,_xlfn.XLOOKUP($B66,QuestionsDevelopment!$F:$F,QuestionsDevelopment!$D:$D))),_xlfn.XLOOKUP($B66,QuestionsDevelopment!$F:$F,QuestionsDevelopment!$H:$M),"N/A")</f>
        <v>Select Response</v>
      </c>
      <c r="AI66" t="str">
        <v>Yes, mainly proactive</v>
      </c>
      <c r="AJ66" t="str">
        <v>Yes, mainly reactive</v>
      </c>
      <c r="AK66" t="str">
        <v>No</v>
      </c>
      <c r="AL66" t="str">
        <v>Unknown</v>
      </c>
      <c r="AM66">
        <v>0</v>
      </c>
      <c r="AN66" t="str" cm="1">
        <f t="array" ref="AN66:AS66">IF(ISNUMBER(SEARCH(AN$2,_xlfn.XLOOKUP($B66,QuestionsDevelopment!$F:$F,QuestionsDevelopment!$D:$D))),_xlfn.XLOOKUP($B66,QuestionsDevelopment!$F:$F,QuestionsDevelopment!$H:$M),"N/A")</f>
        <v>Select Response</v>
      </c>
      <c r="AO66" t="str">
        <v>Yes, mainly proactive</v>
      </c>
      <c r="AP66" t="str">
        <v>Yes, mainly reactive</v>
      </c>
      <c r="AQ66" t="str">
        <v>No</v>
      </c>
      <c r="AR66" t="str">
        <v>Unknown</v>
      </c>
      <c r="AS66">
        <v>0</v>
      </c>
      <c r="AT66" t="str" cm="1">
        <f t="array" ref="AT66:AY66">IF(ISNUMBER(SEARCH(AT$2,_xlfn.XLOOKUP($B66,QuestionsDevelopment!$F:$F,QuestionsDevelopment!$D:$D))),_xlfn.XLOOKUP($B66,QuestionsDevelopment!$F:$F,QuestionsDevelopment!$H:$M),"N/A")</f>
        <v>Select Response</v>
      </c>
      <c r="AU66" t="str">
        <v>Yes, mainly proactive</v>
      </c>
      <c r="AV66" t="str">
        <v>Yes, mainly reactive</v>
      </c>
      <c r="AW66" t="str">
        <v>No</v>
      </c>
      <c r="AX66" t="str">
        <v>Unknown</v>
      </c>
      <c r="AY66">
        <v>0</v>
      </c>
      <c r="AZ66" s="48" t="str">
        <f t="shared" si="28"/>
        <v>N/A</v>
      </c>
      <c r="BA66" s="49"/>
      <c r="BB66" s="49"/>
      <c r="BC66" s="49"/>
      <c r="BD66" s="49"/>
      <c r="BE66" s="49"/>
      <c r="BF66" s="50" t="str">
        <f t="shared" si="29"/>
        <v>Select Response</v>
      </c>
      <c r="BG66" s="49"/>
      <c r="BH66" s="49"/>
      <c r="BI66" s="49"/>
      <c r="BJ66" s="49"/>
      <c r="BK66" s="49"/>
      <c r="BL66" s="50" t="str">
        <f t="shared" si="30"/>
        <v>Select Response</v>
      </c>
      <c r="BM66" s="49"/>
      <c r="BN66" s="49"/>
      <c r="BO66" s="49"/>
      <c r="BP66" s="49"/>
      <c r="BQ66" s="49"/>
      <c r="BR66" s="50" t="str">
        <f t="shared" si="31"/>
        <v>Select Response</v>
      </c>
      <c r="BS66" s="49"/>
      <c r="BT66" s="49"/>
      <c r="BU66" s="49"/>
      <c r="BV66" s="49"/>
      <c r="BW66" s="49"/>
      <c r="BX66" s="50" t="str">
        <f t="shared" si="32"/>
        <v>Select Response</v>
      </c>
      <c r="BY66" s="49"/>
      <c r="BZ66" s="49"/>
      <c r="CA66" s="49"/>
      <c r="CB66" s="49"/>
      <c r="CC66" s="49"/>
      <c r="CD66" s="50" t="str">
        <f t="shared" si="33"/>
        <v>Select Response</v>
      </c>
      <c r="CE66" s="49"/>
      <c r="CF66" s="49"/>
      <c r="CG66" s="49"/>
      <c r="CH66" s="49"/>
      <c r="CI66" s="49"/>
      <c r="CJ66" s="50" t="str">
        <f t="shared" si="34"/>
        <v>Select Response</v>
      </c>
      <c r="CK66" s="49"/>
      <c r="CL66" s="49"/>
      <c r="CM66" s="49"/>
      <c r="CN66" s="49"/>
      <c r="CO66" s="49"/>
      <c r="CP66" s="51"/>
      <c r="CQ66" s="50" t="str">
        <f>Lists!$C$2</f>
        <v>Select Response</v>
      </c>
      <c r="CR66" s="50"/>
    </row>
    <row r="67" spans="1:96" ht="34" x14ac:dyDescent="0.2">
      <c r="A67" t="str">
        <f>_xlfn.XLOOKUP(B67,QuestionsDevelopment!F:F,QuestionsDevelopment!B:B)</f>
        <v>Communication</v>
      </c>
      <c r="B67" s="1" t="str">
        <v>Do your elected decision-makers and the public understand your regulatory responsibilities?</v>
      </c>
      <c r="C67" s="21"/>
      <c r="D67" s="5"/>
      <c r="E67" s="5"/>
      <c r="F67" s="5"/>
      <c r="G67" s="5"/>
      <c r="H67" s="5"/>
      <c r="I67" s="5"/>
      <c r="J67" s="24" t="str" cm="1">
        <f t="array" ref="J67">IF(ISNUMBER(SEARCH(J$2,_xlfn.XLOOKUP($B67,QuestionsDevelopment!$F:$F,QuestionsDevelopment!$D:$D))),_xlfn.XLOOKUP($B67,QuestionsDevelopment!$F:$F,QuestionsDevelopment!$H:$M),"N/A")</f>
        <v>N/A</v>
      </c>
      <c r="P67" t="str" cm="1">
        <f t="array" ref="P67:U67">IF(ISNUMBER(SEARCH(P$2,_xlfn.XLOOKUP($B67,QuestionsDevelopment!$F:$F,QuestionsDevelopment!$D:$D))),_xlfn.XLOOKUP($B67,QuestionsDevelopment!$F:$F,QuestionsDevelopment!$H:$M),"N/A")</f>
        <v>Select Response</v>
      </c>
      <c r="Q67" t="str">
        <v>Yes</v>
      </c>
      <c r="R67" t="str">
        <v>No, but hasn't been an issue</v>
      </c>
      <c r="S67" t="str">
        <v>No, and has caused challenges</v>
      </c>
      <c r="T67" t="str">
        <v>Unknown</v>
      </c>
      <c r="U67">
        <v>0</v>
      </c>
      <c r="V67" t="str" cm="1">
        <f t="array" ref="V67:AA67">IF(ISNUMBER(SEARCH(V$2,_xlfn.XLOOKUP($B67,QuestionsDevelopment!$F:$F,QuestionsDevelopment!$D:$D))),_xlfn.XLOOKUP($B67,QuestionsDevelopment!$F:$F,QuestionsDevelopment!$H:$M),"N/A")</f>
        <v>Select Response</v>
      </c>
      <c r="W67" t="str">
        <v>Yes</v>
      </c>
      <c r="X67" t="str">
        <v>No, but hasn't been an issue</v>
      </c>
      <c r="Y67" t="str">
        <v>No, and has caused challenges</v>
      </c>
      <c r="Z67" t="str">
        <v>Unknown</v>
      </c>
      <c r="AA67">
        <v>0</v>
      </c>
      <c r="AB67" t="str" cm="1">
        <f t="array" ref="AB67:AG67">IF(ISNUMBER(SEARCH(AB$2,_xlfn.XLOOKUP($B67,QuestionsDevelopment!$F:$F,QuestionsDevelopment!$D:$D))),_xlfn.XLOOKUP($B67,QuestionsDevelopment!$F:$F,QuestionsDevelopment!$H:$M),"N/A")</f>
        <v>Select Response</v>
      </c>
      <c r="AC67" t="str">
        <v>Yes</v>
      </c>
      <c r="AD67" t="str">
        <v>No, but hasn't been an issue</v>
      </c>
      <c r="AE67" t="str">
        <v>No, and has caused challenges</v>
      </c>
      <c r="AF67" t="str">
        <v>Unknown</v>
      </c>
      <c r="AG67">
        <v>0</v>
      </c>
      <c r="AH67" t="str" cm="1">
        <f t="array" ref="AH67:AM67">IF(ISNUMBER(SEARCH(AH$2,_xlfn.XLOOKUP($B67,QuestionsDevelopment!$F:$F,QuestionsDevelopment!$D:$D))),_xlfn.XLOOKUP($B67,QuestionsDevelopment!$F:$F,QuestionsDevelopment!$H:$M),"N/A")</f>
        <v>Select Response</v>
      </c>
      <c r="AI67" t="str">
        <v>Yes</v>
      </c>
      <c r="AJ67" t="str">
        <v>No, but hasn't been an issue</v>
      </c>
      <c r="AK67" t="str">
        <v>No, and has caused challenges</v>
      </c>
      <c r="AL67" t="str">
        <v>Unknown</v>
      </c>
      <c r="AM67">
        <v>0</v>
      </c>
      <c r="AN67" t="str" cm="1">
        <f t="array" ref="AN67:AS67">IF(ISNUMBER(SEARCH(AN$2,_xlfn.XLOOKUP($B67,QuestionsDevelopment!$F:$F,QuestionsDevelopment!$D:$D))),_xlfn.XLOOKUP($B67,QuestionsDevelopment!$F:$F,QuestionsDevelopment!$H:$M),"N/A")</f>
        <v>Select Response</v>
      </c>
      <c r="AO67" t="str">
        <v>Yes</v>
      </c>
      <c r="AP67" t="str">
        <v>No, but hasn't been an issue</v>
      </c>
      <c r="AQ67" t="str">
        <v>No, and has caused challenges</v>
      </c>
      <c r="AR67" t="str">
        <v>Unknown</v>
      </c>
      <c r="AS67">
        <v>0</v>
      </c>
      <c r="AT67" t="str" cm="1">
        <f t="array" ref="AT67:AY67">IF(ISNUMBER(SEARCH(AT$2,_xlfn.XLOOKUP($B67,QuestionsDevelopment!$F:$F,QuestionsDevelopment!$D:$D))),_xlfn.XLOOKUP($B67,QuestionsDevelopment!$F:$F,QuestionsDevelopment!$H:$M),"N/A")</f>
        <v>Select Response</v>
      </c>
      <c r="AU67" t="str">
        <v>Yes</v>
      </c>
      <c r="AV67" t="str">
        <v>No, but hasn't been an issue</v>
      </c>
      <c r="AW67" t="str">
        <v>No, and has caused challenges</v>
      </c>
      <c r="AX67" t="str">
        <v>Unknown</v>
      </c>
      <c r="AY67">
        <v>0</v>
      </c>
      <c r="AZ67" s="48" t="str">
        <f t="shared" si="28"/>
        <v>N/A</v>
      </c>
      <c r="BA67" s="49"/>
      <c r="BB67" s="49"/>
      <c r="BC67" s="49"/>
      <c r="BD67" s="49"/>
      <c r="BE67" s="49"/>
      <c r="BF67" s="50" t="str">
        <f t="shared" si="29"/>
        <v>Select Response</v>
      </c>
      <c r="BG67" s="49"/>
      <c r="BH67" s="49"/>
      <c r="BI67" s="49"/>
      <c r="BJ67" s="49"/>
      <c r="BK67" s="49"/>
      <c r="BL67" s="50" t="str">
        <f t="shared" si="30"/>
        <v>Select Response</v>
      </c>
      <c r="BM67" s="49"/>
      <c r="BN67" s="49"/>
      <c r="BO67" s="49"/>
      <c r="BP67" s="49"/>
      <c r="BQ67" s="49"/>
      <c r="BR67" s="50" t="str">
        <f t="shared" si="31"/>
        <v>Select Response</v>
      </c>
      <c r="BS67" s="49"/>
      <c r="BT67" s="49"/>
      <c r="BU67" s="49"/>
      <c r="BV67" s="49"/>
      <c r="BW67" s="49"/>
      <c r="BX67" s="50" t="str">
        <f t="shared" si="32"/>
        <v>Select Response</v>
      </c>
      <c r="BY67" s="49"/>
      <c r="BZ67" s="49"/>
      <c r="CA67" s="49"/>
      <c r="CB67" s="49"/>
      <c r="CC67" s="49"/>
      <c r="CD67" s="50" t="str">
        <f t="shared" si="33"/>
        <v>Select Response</v>
      </c>
      <c r="CE67" s="49"/>
      <c r="CF67" s="49"/>
      <c r="CG67" s="49"/>
      <c r="CH67" s="49"/>
      <c r="CI67" s="49"/>
      <c r="CJ67" s="50" t="str">
        <f t="shared" si="34"/>
        <v>Select Response</v>
      </c>
      <c r="CK67" s="49"/>
      <c r="CL67" s="49"/>
      <c r="CM67" s="49"/>
      <c r="CN67" s="49"/>
      <c r="CO67" s="49"/>
      <c r="CP67" s="51"/>
      <c r="CQ67" s="50" t="str">
        <f>Lists!$C$2</f>
        <v>Select Response</v>
      </c>
      <c r="CR67" s="50"/>
    </row>
    <row r="68" spans="1:96" ht="34" x14ac:dyDescent="0.2">
      <c r="A68" t="str">
        <f>_xlfn.XLOOKUP(B68,QuestionsDevelopment!F:F,QuestionsDevelopment!B:B)</f>
        <v>Communication/Resilience</v>
      </c>
      <c r="B68" s="1" t="str">
        <v>Are protocols in place to effectively communicate unplanned events with the public in a timely manner when needed?</v>
      </c>
      <c r="C68" s="21"/>
      <c r="D68" s="5"/>
      <c r="E68" s="5"/>
      <c r="F68" s="5"/>
      <c r="G68" s="5"/>
      <c r="H68" s="5"/>
      <c r="I68" s="5"/>
      <c r="J68" s="24" t="str" cm="1">
        <f t="array" ref="J68">IF(ISNUMBER(SEARCH(J$2,_xlfn.XLOOKUP($B68,QuestionsDevelopment!$F:$F,QuestionsDevelopment!$D:$D))),_xlfn.XLOOKUP($B68,QuestionsDevelopment!$F:$F,QuestionsDevelopment!$H:$M),"N/A")</f>
        <v>N/A</v>
      </c>
      <c r="P68" t="str" cm="1">
        <f t="array" ref="P68:U68">IF(ISNUMBER(SEARCH(P$2,_xlfn.XLOOKUP($B68,QuestionsDevelopment!$F:$F,QuestionsDevelopment!$D:$D))),_xlfn.XLOOKUP($B68,QuestionsDevelopment!$F:$F,QuestionsDevelopment!$H:$M),"N/A")</f>
        <v>Select Response</v>
      </c>
      <c r="Q68" t="str">
        <v>Yes</v>
      </c>
      <c r="R68" t="str">
        <v>No</v>
      </c>
      <c r="S68" t="str">
        <v>Unknown</v>
      </c>
      <c r="T68">
        <v>0</v>
      </c>
      <c r="U68">
        <v>0</v>
      </c>
      <c r="V68" t="str" cm="1">
        <f t="array" ref="V68:AA68">IF(ISNUMBER(SEARCH(V$2,_xlfn.XLOOKUP($B68,QuestionsDevelopment!$F:$F,QuestionsDevelopment!$D:$D))),_xlfn.XLOOKUP($B68,QuestionsDevelopment!$F:$F,QuestionsDevelopment!$H:$M),"N/A")</f>
        <v>Select Response</v>
      </c>
      <c r="W68" t="str">
        <v>Yes</v>
      </c>
      <c r="X68" t="str">
        <v>No</v>
      </c>
      <c r="Y68" t="str">
        <v>Unknown</v>
      </c>
      <c r="Z68">
        <v>0</v>
      </c>
      <c r="AA68">
        <v>0</v>
      </c>
      <c r="AB68" t="str" cm="1">
        <f t="array" ref="AB68:AG68">IF(ISNUMBER(SEARCH(AB$2,_xlfn.XLOOKUP($B68,QuestionsDevelopment!$F:$F,QuestionsDevelopment!$D:$D))),_xlfn.XLOOKUP($B68,QuestionsDevelopment!$F:$F,QuestionsDevelopment!$H:$M),"N/A")</f>
        <v>Select Response</v>
      </c>
      <c r="AC68" t="str">
        <v>Yes</v>
      </c>
      <c r="AD68" t="str">
        <v>No</v>
      </c>
      <c r="AE68" t="str">
        <v>Unknown</v>
      </c>
      <c r="AF68">
        <v>0</v>
      </c>
      <c r="AG68">
        <v>0</v>
      </c>
      <c r="AH68" t="str" cm="1">
        <f t="array" ref="AH68:AM68">IF(ISNUMBER(SEARCH(AH$2,_xlfn.XLOOKUP($B68,QuestionsDevelopment!$F:$F,QuestionsDevelopment!$D:$D))),_xlfn.XLOOKUP($B68,QuestionsDevelopment!$F:$F,QuestionsDevelopment!$H:$M),"N/A")</f>
        <v>Select Response</v>
      </c>
      <c r="AI68" t="str">
        <v>Yes</v>
      </c>
      <c r="AJ68" t="str">
        <v>No</v>
      </c>
      <c r="AK68" t="str">
        <v>Unknown</v>
      </c>
      <c r="AL68">
        <v>0</v>
      </c>
      <c r="AM68">
        <v>0</v>
      </c>
      <c r="AN68" t="str" cm="1">
        <f t="array" ref="AN68:AS68">IF(ISNUMBER(SEARCH(AN$2,_xlfn.XLOOKUP($B68,QuestionsDevelopment!$F:$F,QuestionsDevelopment!$D:$D))),_xlfn.XLOOKUP($B68,QuestionsDevelopment!$F:$F,QuestionsDevelopment!$H:$M),"N/A")</f>
        <v>Select Response</v>
      </c>
      <c r="AO68" t="str">
        <v>Yes</v>
      </c>
      <c r="AP68" t="str">
        <v>No</v>
      </c>
      <c r="AQ68" t="str">
        <v>Unknown</v>
      </c>
      <c r="AR68">
        <v>0</v>
      </c>
      <c r="AS68">
        <v>0</v>
      </c>
      <c r="AT68" t="str" cm="1">
        <f t="array" ref="AT68:AY68">IF(ISNUMBER(SEARCH(AT$2,_xlfn.XLOOKUP($B68,QuestionsDevelopment!$F:$F,QuestionsDevelopment!$D:$D))),_xlfn.XLOOKUP($B68,QuestionsDevelopment!$F:$F,QuestionsDevelopment!$H:$M),"N/A")</f>
        <v>Select Response</v>
      </c>
      <c r="AU68" t="str">
        <v>Yes</v>
      </c>
      <c r="AV68" t="str">
        <v>No</v>
      </c>
      <c r="AW68" t="str">
        <v>Unknown</v>
      </c>
      <c r="AX68">
        <v>0</v>
      </c>
      <c r="AY68">
        <v>0</v>
      </c>
      <c r="AZ68" s="48" t="str">
        <f t="shared" si="28"/>
        <v>N/A</v>
      </c>
      <c r="BA68" s="49"/>
      <c r="BB68" s="49"/>
      <c r="BC68" s="49"/>
      <c r="BD68" s="49"/>
      <c r="BE68" s="49"/>
      <c r="BF68" s="50" t="str">
        <f t="shared" si="29"/>
        <v>Select Response</v>
      </c>
      <c r="BG68" s="49"/>
      <c r="BH68" s="49"/>
      <c r="BI68" s="49"/>
      <c r="BJ68" s="49"/>
      <c r="BK68" s="49"/>
      <c r="BL68" s="50" t="str">
        <f t="shared" si="30"/>
        <v>Select Response</v>
      </c>
      <c r="BM68" s="49"/>
      <c r="BN68" s="49"/>
      <c r="BO68" s="49"/>
      <c r="BP68" s="49"/>
      <c r="BQ68" s="49"/>
      <c r="BR68" s="50" t="str">
        <f t="shared" si="31"/>
        <v>Select Response</v>
      </c>
      <c r="BS68" s="49"/>
      <c r="BT68" s="49"/>
      <c r="BU68" s="49"/>
      <c r="BV68" s="49"/>
      <c r="BW68" s="49"/>
      <c r="BX68" s="50" t="str">
        <f t="shared" si="32"/>
        <v>Select Response</v>
      </c>
      <c r="BY68" s="49"/>
      <c r="BZ68" s="49"/>
      <c r="CA68" s="49"/>
      <c r="CB68" s="49"/>
      <c r="CC68" s="49"/>
      <c r="CD68" s="50" t="str">
        <f t="shared" si="33"/>
        <v>Select Response</v>
      </c>
      <c r="CE68" s="49"/>
      <c r="CF68" s="49"/>
      <c r="CG68" s="49"/>
      <c r="CH68" s="49"/>
      <c r="CI68" s="49"/>
      <c r="CJ68" s="50" t="str">
        <f t="shared" si="34"/>
        <v>Select Response</v>
      </c>
      <c r="CK68" s="49"/>
      <c r="CL68" s="49"/>
      <c r="CM68" s="49"/>
      <c r="CN68" s="49"/>
      <c r="CO68" s="49"/>
      <c r="CP68" s="51"/>
      <c r="CQ68" s="50" t="str">
        <f>Lists!$C$2</f>
        <v>Select Response</v>
      </c>
      <c r="CR68" s="50"/>
    </row>
    <row r="69" spans="1:96" ht="51" x14ac:dyDescent="0.2">
      <c r="A69" t="str">
        <f>_xlfn.XLOOKUP(B69,QuestionsDevelopment!F:F,QuestionsDevelopment!B:B)</f>
        <v>Communication/Resilience</v>
      </c>
      <c r="B69" s="1" t="str">
        <v xml:space="preserve">Are emergency communication protocols and mutual aid agreements in place with neighboring  communities and Emergency Management &amp; Climate Readiness BC? </v>
      </c>
      <c r="C69" s="21"/>
      <c r="D69" s="5"/>
      <c r="E69" s="5"/>
      <c r="F69" s="5"/>
      <c r="G69" s="5"/>
      <c r="H69" s="5"/>
      <c r="I69" s="5"/>
      <c r="J69" s="24" t="str" cm="1">
        <f t="array" ref="J69:O69">IF(ISNUMBER(SEARCH(J$2,_xlfn.XLOOKUP($B69,QuestionsDevelopment!$F:$F,QuestionsDevelopment!$D:$D))),_xlfn.XLOOKUP($B69,QuestionsDevelopment!$F:$F,QuestionsDevelopment!$H:$M),"N/A")</f>
        <v>Select Response</v>
      </c>
      <c r="K69" t="str">
        <v>Yes</v>
      </c>
      <c r="L69" t="str">
        <v>No</v>
      </c>
      <c r="M69" t="str">
        <v>Unknown</v>
      </c>
      <c r="N69">
        <v>0</v>
      </c>
      <c r="O69">
        <v>0</v>
      </c>
      <c r="P69" t="str" cm="1">
        <f t="array" ref="P69">IF(ISNUMBER(SEARCH(P$2,_xlfn.XLOOKUP($B69,QuestionsDevelopment!$F:$F,QuestionsDevelopment!$D:$D))),_xlfn.XLOOKUP($B69,QuestionsDevelopment!$F:$F,QuestionsDevelopment!$H:$M),"N/A")</f>
        <v>N/A</v>
      </c>
      <c r="V69" t="str" cm="1">
        <f t="array" ref="V69">IF(ISNUMBER(SEARCH(V$2,_xlfn.XLOOKUP($B69,QuestionsDevelopment!$F:$F,QuestionsDevelopment!$D:$D))),_xlfn.XLOOKUP($B69,QuestionsDevelopment!$F:$F,QuestionsDevelopment!$H:$M),"N/A")</f>
        <v>N/A</v>
      </c>
      <c r="AB69" t="str" cm="1">
        <f t="array" ref="AB69">IF(ISNUMBER(SEARCH(AB$2,_xlfn.XLOOKUP($B69,QuestionsDevelopment!$F:$F,QuestionsDevelopment!$D:$D))),_xlfn.XLOOKUP($B69,QuestionsDevelopment!$F:$F,QuestionsDevelopment!$H:$M),"N/A")</f>
        <v>N/A</v>
      </c>
      <c r="AH69" t="str" cm="1">
        <f t="array" ref="AH69">IF(ISNUMBER(SEARCH(AH$2,_xlfn.XLOOKUP($B69,QuestionsDevelopment!$F:$F,QuestionsDevelopment!$D:$D))),_xlfn.XLOOKUP($B69,QuestionsDevelopment!$F:$F,QuestionsDevelopment!$H:$M),"N/A")</f>
        <v>N/A</v>
      </c>
      <c r="AN69" t="str" cm="1">
        <f t="array" ref="AN69">IF(ISNUMBER(SEARCH(AN$2,_xlfn.XLOOKUP($B69,QuestionsDevelopment!$F:$F,QuestionsDevelopment!$D:$D))),_xlfn.XLOOKUP($B69,QuestionsDevelopment!$F:$F,QuestionsDevelopment!$H:$M),"N/A")</f>
        <v>N/A</v>
      </c>
      <c r="AT69" t="str" cm="1">
        <f t="array" ref="AT69">IF(ISNUMBER(SEARCH(AT$2,_xlfn.XLOOKUP($B69,QuestionsDevelopment!$F:$F,QuestionsDevelopment!$D:$D))),_xlfn.XLOOKUP($B69,QuestionsDevelopment!$F:$F,QuestionsDevelopment!$H:$M),"N/A")</f>
        <v>N/A</v>
      </c>
      <c r="AZ69" s="48" t="str">
        <f t="shared" si="28"/>
        <v>Select Response</v>
      </c>
      <c r="BA69" s="49"/>
      <c r="BB69" s="49"/>
      <c r="BC69" s="49"/>
      <c r="BD69" s="49"/>
      <c r="BE69" s="49"/>
      <c r="BF69" s="50" t="str">
        <f t="shared" si="29"/>
        <v>N/A</v>
      </c>
      <c r="BG69" s="49"/>
      <c r="BH69" s="49"/>
      <c r="BI69" s="49"/>
      <c r="BJ69" s="49"/>
      <c r="BK69" s="49"/>
      <c r="BL69" s="50" t="str">
        <f t="shared" si="30"/>
        <v>N/A</v>
      </c>
      <c r="BM69" s="49"/>
      <c r="BN69" s="49"/>
      <c r="BO69" s="49"/>
      <c r="BP69" s="49"/>
      <c r="BQ69" s="49"/>
      <c r="BR69" s="50" t="str">
        <f t="shared" si="31"/>
        <v>N/A</v>
      </c>
      <c r="BS69" s="49"/>
      <c r="BT69" s="49"/>
      <c r="BU69" s="49"/>
      <c r="BV69" s="49"/>
      <c r="BW69" s="49"/>
      <c r="BX69" s="50" t="str">
        <f t="shared" si="32"/>
        <v>N/A</v>
      </c>
      <c r="BY69" s="49"/>
      <c r="BZ69" s="49"/>
      <c r="CA69" s="49"/>
      <c r="CB69" s="49"/>
      <c r="CC69" s="49"/>
      <c r="CD69" s="50" t="str">
        <f t="shared" si="33"/>
        <v>N/A</v>
      </c>
      <c r="CE69" s="49"/>
      <c r="CF69" s="49"/>
      <c r="CG69" s="49"/>
      <c r="CH69" s="49"/>
      <c r="CI69" s="49"/>
      <c r="CJ69" s="50" t="str">
        <f t="shared" si="34"/>
        <v>N/A</v>
      </c>
      <c r="CK69" s="49"/>
      <c r="CL69" s="49"/>
      <c r="CM69" s="49"/>
      <c r="CN69" s="49"/>
      <c r="CO69" s="49"/>
      <c r="CP69" s="51"/>
      <c r="CQ69" s="50" t="str">
        <f>Lists!$C$2</f>
        <v>Select Response</v>
      </c>
      <c r="CR69" s="50"/>
    </row>
    <row r="70" spans="1:96" ht="51" x14ac:dyDescent="0.2">
      <c r="A70" t="str">
        <f>_xlfn.XLOOKUP(B70,QuestionsDevelopment!F:F,QuestionsDevelopment!B:B)</f>
        <v>Communication</v>
      </c>
      <c r="B70" s="1" t="str">
        <v>Do your elected decision-makers and the public understand the fundamental relationships between levels of service, cost of service, and risk?</v>
      </c>
      <c r="C70" s="21"/>
      <c r="D70" s="5"/>
      <c r="E70" s="5"/>
      <c r="F70" s="5"/>
      <c r="G70" s="5"/>
      <c r="H70" s="5"/>
      <c r="I70" s="5"/>
      <c r="J70" s="24" t="str" cm="1">
        <f t="array" ref="J70">IF(ISNUMBER(SEARCH(J$2,_xlfn.XLOOKUP($B70,QuestionsDevelopment!$F:$F,QuestionsDevelopment!$D:$D))),_xlfn.XLOOKUP($B70,QuestionsDevelopment!$F:$F,QuestionsDevelopment!$H:$M),"N/A")</f>
        <v>N/A</v>
      </c>
      <c r="P70" t="str" cm="1">
        <f t="array" ref="P70:U70">IF(ISNUMBER(SEARCH(P$2,_xlfn.XLOOKUP($B70,QuestionsDevelopment!$F:$F,QuestionsDevelopment!$D:$D))),_xlfn.XLOOKUP($B70,QuestionsDevelopment!$F:$F,QuestionsDevelopment!$H:$M),"N/A")</f>
        <v>Select Response</v>
      </c>
      <c r="Q70" t="str">
        <v>Yes</v>
      </c>
      <c r="R70" t="str">
        <v>No</v>
      </c>
      <c r="S70" t="str">
        <v>Unknown</v>
      </c>
      <c r="T70">
        <v>0</v>
      </c>
      <c r="U70">
        <v>0</v>
      </c>
      <c r="V70" t="str" cm="1">
        <f t="array" ref="V70:AA70">IF(ISNUMBER(SEARCH(V$2,_xlfn.XLOOKUP($B70,QuestionsDevelopment!$F:$F,QuestionsDevelopment!$D:$D))),_xlfn.XLOOKUP($B70,QuestionsDevelopment!$F:$F,QuestionsDevelopment!$H:$M),"N/A")</f>
        <v>Select Response</v>
      </c>
      <c r="W70" t="str">
        <v>Yes</v>
      </c>
      <c r="X70" t="str">
        <v>No</v>
      </c>
      <c r="Y70" t="str">
        <v>Unknown</v>
      </c>
      <c r="Z70">
        <v>0</v>
      </c>
      <c r="AA70">
        <v>0</v>
      </c>
      <c r="AB70" t="str" cm="1">
        <f t="array" ref="AB70:AG70">IF(ISNUMBER(SEARCH(AB$2,_xlfn.XLOOKUP($B70,QuestionsDevelopment!$F:$F,QuestionsDevelopment!$D:$D))),_xlfn.XLOOKUP($B70,QuestionsDevelopment!$F:$F,QuestionsDevelopment!$H:$M),"N/A")</f>
        <v>Select Response</v>
      </c>
      <c r="AC70" t="str">
        <v>Yes</v>
      </c>
      <c r="AD70" t="str">
        <v>No</v>
      </c>
      <c r="AE70" t="str">
        <v>Unknown</v>
      </c>
      <c r="AF70">
        <v>0</v>
      </c>
      <c r="AG70">
        <v>0</v>
      </c>
      <c r="AH70" t="str" cm="1">
        <f t="array" ref="AH70:AM70">IF(ISNUMBER(SEARCH(AH$2,_xlfn.XLOOKUP($B70,QuestionsDevelopment!$F:$F,QuestionsDevelopment!$D:$D))),_xlfn.XLOOKUP($B70,QuestionsDevelopment!$F:$F,QuestionsDevelopment!$H:$M),"N/A")</f>
        <v>Select Response</v>
      </c>
      <c r="AI70" t="str">
        <v>Yes</v>
      </c>
      <c r="AJ70" t="str">
        <v>No</v>
      </c>
      <c r="AK70" t="str">
        <v>Unknown</v>
      </c>
      <c r="AL70">
        <v>0</v>
      </c>
      <c r="AM70">
        <v>0</v>
      </c>
      <c r="AN70" t="str" cm="1">
        <f t="array" ref="AN70:AS70">IF(ISNUMBER(SEARCH(AN$2,_xlfn.XLOOKUP($B70,QuestionsDevelopment!$F:$F,QuestionsDevelopment!$D:$D))),_xlfn.XLOOKUP($B70,QuestionsDevelopment!$F:$F,QuestionsDevelopment!$H:$M),"N/A")</f>
        <v>Select Response</v>
      </c>
      <c r="AO70" t="str">
        <v>Yes</v>
      </c>
      <c r="AP70" t="str">
        <v>No</v>
      </c>
      <c r="AQ70" t="str">
        <v>Unknown</v>
      </c>
      <c r="AR70">
        <v>0</v>
      </c>
      <c r="AS70">
        <v>0</v>
      </c>
      <c r="AT70" t="str" cm="1">
        <f t="array" ref="AT70:AY70">IF(ISNUMBER(SEARCH(AT$2,_xlfn.XLOOKUP($B70,QuestionsDevelopment!$F:$F,QuestionsDevelopment!$D:$D))),_xlfn.XLOOKUP($B70,QuestionsDevelopment!$F:$F,QuestionsDevelopment!$H:$M),"N/A")</f>
        <v>Select Response</v>
      </c>
      <c r="AU70" t="str">
        <v>Yes</v>
      </c>
      <c r="AV70" t="str">
        <v>No</v>
      </c>
      <c r="AW70" t="str">
        <v>Unknown</v>
      </c>
      <c r="AX70">
        <v>0</v>
      </c>
      <c r="AY70">
        <v>0</v>
      </c>
      <c r="AZ70" s="48" t="str">
        <f t="shared" si="28"/>
        <v>N/A</v>
      </c>
      <c r="BA70" s="49"/>
      <c r="BB70" s="49"/>
      <c r="BC70" s="49"/>
      <c r="BD70" s="49"/>
      <c r="BE70" s="49"/>
      <c r="BF70" s="50" t="str">
        <f t="shared" si="29"/>
        <v>Select Response</v>
      </c>
      <c r="BG70" s="49"/>
      <c r="BH70" s="49"/>
      <c r="BI70" s="49"/>
      <c r="BJ70" s="49"/>
      <c r="BK70" s="49"/>
      <c r="BL70" s="50" t="str">
        <f t="shared" si="30"/>
        <v>Select Response</v>
      </c>
      <c r="BM70" s="49"/>
      <c r="BN70" s="49"/>
      <c r="BO70" s="49"/>
      <c r="BP70" s="49"/>
      <c r="BQ70" s="49"/>
      <c r="BR70" s="50" t="str">
        <f t="shared" si="31"/>
        <v>Select Response</v>
      </c>
      <c r="BS70" s="49"/>
      <c r="BT70" s="49"/>
      <c r="BU70" s="49"/>
      <c r="BV70" s="49"/>
      <c r="BW70" s="49"/>
      <c r="BX70" s="50" t="str">
        <f t="shared" si="32"/>
        <v>Select Response</v>
      </c>
      <c r="BY70" s="49"/>
      <c r="BZ70" s="49"/>
      <c r="CA70" s="49"/>
      <c r="CB70" s="49"/>
      <c r="CC70" s="49"/>
      <c r="CD70" s="50" t="str">
        <f t="shared" si="33"/>
        <v>Select Response</v>
      </c>
      <c r="CE70" s="49"/>
      <c r="CF70" s="49"/>
      <c r="CG70" s="49"/>
      <c r="CH70" s="49"/>
      <c r="CI70" s="49"/>
      <c r="CJ70" s="50" t="str">
        <f t="shared" si="34"/>
        <v>Select Response</v>
      </c>
      <c r="CK70" s="49"/>
      <c r="CL70" s="49"/>
      <c r="CM70" s="49"/>
      <c r="CN70" s="49"/>
      <c r="CO70" s="49"/>
      <c r="CP70" s="51"/>
      <c r="CQ70" s="50" t="str">
        <f>Lists!$C$2</f>
        <v>Select Response</v>
      </c>
      <c r="CR70" s="50"/>
    </row>
    <row r="71" spans="1:96" x14ac:dyDescent="0.2">
      <c r="C71" s="21"/>
      <c r="D71" s="5"/>
      <c r="E71" s="5"/>
      <c r="F71" s="5"/>
      <c r="G71" s="5"/>
      <c r="H71" s="5"/>
      <c r="I71" s="5"/>
      <c r="AZ71" s="48"/>
      <c r="BA71" s="49"/>
      <c r="BB71" s="49"/>
      <c r="BC71" s="49"/>
      <c r="BD71" s="49"/>
      <c r="BE71" s="49"/>
      <c r="BF71" s="50"/>
      <c r="BG71" s="49"/>
      <c r="BH71" s="49"/>
      <c r="BI71" s="49"/>
      <c r="BJ71" s="49"/>
      <c r="BK71" s="49"/>
      <c r="BL71" s="50"/>
      <c r="BM71" s="49"/>
      <c r="BN71" s="49"/>
      <c r="BO71" s="49"/>
      <c r="BP71" s="49"/>
      <c r="BQ71" s="49"/>
      <c r="BR71" s="50"/>
      <c r="BS71" s="49"/>
      <c r="BT71" s="49"/>
      <c r="BU71" s="49"/>
      <c r="BV71" s="49"/>
      <c r="BW71" s="49"/>
      <c r="BX71" s="50"/>
      <c r="BY71" s="49"/>
      <c r="BZ71" s="49"/>
      <c r="CA71" s="49"/>
      <c r="CB71" s="49"/>
      <c r="CC71" s="49"/>
      <c r="CD71" s="50"/>
      <c r="CE71" s="49"/>
      <c r="CF71" s="49"/>
      <c r="CG71" s="49"/>
      <c r="CH71" s="49"/>
      <c r="CI71" s="49"/>
      <c r="CJ71" s="50"/>
      <c r="CK71" s="49"/>
      <c r="CL71" s="49"/>
      <c r="CM71" s="49"/>
      <c r="CN71" s="49"/>
      <c r="CO71" s="49"/>
      <c r="CP71" s="51"/>
      <c r="CQ71" s="50"/>
      <c r="CR71" s="50"/>
    </row>
    <row r="72" spans="1:96" s="19" customFormat="1" x14ac:dyDescent="0.2">
      <c r="B72" s="16" t="s">
        <v>105</v>
      </c>
      <c r="C72" s="23"/>
      <c r="D72" s="16"/>
      <c r="E72" s="16"/>
      <c r="F72" s="16"/>
      <c r="G72" s="16"/>
      <c r="H72" s="16"/>
      <c r="I72" s="16"/>
      <c r="J72" s="25"/>
      <c r="AZ72" s="52"/>
      <c r="BA72" s="51"/>
      <c r="BB72" s="51"/>
      <c r="BC72" s="51"/>
      <c r="BD72" s="51"/>
      <c r="BE72" s="51"/>
      <c r="BF72" s="53"/>
      <c r="BG72" s="51"/>
      <c r="BH72" s="51"/>
      <c r="BI72" s="51"/>
      <c r="BJ72" s="51"/>
      <c r="BK72" s="51"/>
      <c r="BL72" s="53"/>
      <c r="BM72" s="51"/>
      <c r="BN72" s="51"/>
      <c r="BO72" s="51"/>
      <c r="BP72" s="51"/>
      <c r="BQ72" s="51"/>
      <c r="BR72" s="53"/>
      <c r="BS72" s="51"/>
      <c r="BT72" s="51"/>
      <c r="BU72" s="51"/>
      <c r="BV72" s="51"/>
      <c r="BW72" s="51"/>
      <c r="BX72" s="53"/>
      <c r="BY72" s="51"/>
      <c r="BZ72" s="51"/>
      <c r="CA72" s="51"/>
      <c r="CB72" s="51"/>
      <c r="CC72" s="51"/>
      <c r="CD72" s="53"/>
      <c r="CE72" s="51"/>
      <c r="CF72" s="51"/>
      <c r="CG72" s="51"/>
      <c r="CH72" s="51"/>
      <c r="CI72" s="51"/>
      <c r="CJ72" s="53"/>
      <c r="CK72" s="51"/>
      <c r="CL72" s="51"/>
      <c r="CM72" s="51"/>
      <c r="CN72" s="51"/>
      <c r="CO72" s="51"/>
      <c r="CP72" s="51"/>
      <c r="CQ72" s="51"/>
      <c r="CR72" s="53"/>
    </row>
    <row r="73" spans="1:96" ht="34" x14ac:dyDescent="0.2">
      <c r="A73" t="str">
        <f>_xlfn.XLOOKUP(B73,QuestionsDevelopment!F:F,QuestionsDevelopment!B:B)</f>
        <v>Strategic/Operational</v>
      </c>
      <c r="B73" s="1" t="str" cm="1">
        <f t="array" ref="B73:B76">_xlfn._xlws.FILTER(QuestionsDevelopment!F:F,(QuestionsDevelopment!A:A="Y")*(QuestionsDevelopment!C:C=LEFT(B72,3)))</f>
        <v>Do you have a strategic plan that considers risks to your water services?</v>
      </c>
      <c r="C73" s="21"/>
      <c r="D73" s="5"/>
      <c r="E73" s="5"/>
      <c r="F73" s="5"/>
      <c r="G73" s="5"/>
      <c r="H73" s="5"/>
      <c r="I73" s="5"/>
      <c r="J73" s="24" t="str" cm="1">
        <f t="array" ref="J73:O73">IF(ISNUMBER(SEARCH(J$2,_xlfn.XLOOKUP($B73,QuestionsDevelopment!$F:$F,QuestionsDevelopment!$D:$D))),_xlfn.XLOOKUP($B73,QuestionsDevelopment!$F:$F,QuestionsDevelopment!$H:$M),"N/A")</f>
        <v>Select Response</v>
      </c>
      <c r="K73" t="str">
        <v>Yes</v>
      </c>
      <c r="L73" t="str">
        <v>No</v>
      </c>
      <c r="M73" t="str">
        <v>Unknown</v>
      </c>
      <c r="N73">
        <v>0</v>
      </c>
      <c r="O73">
        <v>0</v>
      </c>
      <c r="P73" t="str" cm="1">
        <f t="array" ref="P73">IF(ISNUMBER(SEARCH(P$2,_xlfn.XLOOKUP($B73,QuestionsDevelopment!$F:$F,QuestionsDevelopment!$D:$D))),_xlfn.XLOOKUP($B73,QuestionsDevelopment!$F:$F,QuestionsDevelopment!$H:$M),"N/A")</f>
        <v>N/A</v>
      </c>
      <c r="V73" t="str" cm="1">
        <f t="array" ref="V73">IF(ISNUMBER(SEARCH(V$2,_xlfn.XLOOKUP($B73,QuestionsDevelopment!$F:$F,QuestionsDevelopment!$D:$D))),_xlfn.XLOOKUP($B73,QuestionsDevelopment!$F:$F,QuestionsDevelopment!$H:$M),"N/A")</f>
        <v>N/A</v>
      </c>
      <c r="AB73" t="str" cm="1">
        <f t="array" ref="AB73">IF(ISNUMBER(SEARCH(AB$2,_xlfn.XLOOKUP($B73,QuestionsDevelopment!$F:$F,QuestionsDevelopment!$D:$D))),_xlfn.XLOOKUP($B73,QuestionsDevelopment!$F:$F,QuestionsDevelopment!$H:$M),"N/A")</f>
        <v>N/A</v>
      </c>
      <c r="AH73" t="str" cm="1">
        <f t="array" ref="AH73">IF(ISNUMBER(SEARCH(AH$2,_xlfn.XLOOKUP($B73,QuestionsDevelopment!$F:$F,QuestionsDevelopment!$D:$D))),_xlfn.XLOOKUP($B73,QuestionsDevelopment!$F:$F,QuestionsDevelopment!$H:$M),"N/A")</f>
        <v>N/A</v>
      </c>
      <c r="AN73" t="str" cm="1">
        <f t="array" ref="AN73">IF(ISNUMBER(SEARCH(AN$2,_xlfn.XLOOKUP($B73,QuestionsDevelopment!$F:$F,QuestionsDevelopment!$D:$D))),_xlfn.XLOOKUP($B73,QuestionsDevelopment!$F:$F,QuestionsDevelopment!$H:$M),"N/A")</f>
        <v>N/A</v>
      </c>
      <c r="AT73" t="str" cm="1">
        <f t="array" ref="AT73">IF(ISNUMBER(SEARCH(AT$2,_xlfn.XLOOKUP($B73,QuestionsDevelopment!$F:$F,QuestionsDevelopment!$D:$D))),_xlfn.XLOOKUP($B73,QuestionsDevelopment!$F:$F,QuestionsDevelopment!$H:$M),"N/A")</f>
        <v>N/A</v>
      </c>
      <c r="AZ73" s="48" t="str">
        <f t="shared" ref="AZ73:AZ76" si="35">J73</f>
        <v>Select Response</v>
      </c>
      <c r="BA73" s="49"/>
      <c r="BB73" s="49"/>
      <c r="BC73" s="49"/>
      <c r="BD73" s="49"/>
      <c r="BE73" s="49"/>
      <c r="BF73" s="50" t="str">
        <f t="shared" ref="BF73:BF76" si="36">P73</f>
        <v>N/A</v>
      </c>
      <c r="BG73" s="49"/>
      <c r="BH73" s="49"/>
      <c r="BI73" s="49"/>
      <c r="BJ73" s="49"/>
      <c r="BK73" s="49"/>
      <c r="BL73" s="50" t="str">
        <f t="shared" ref="BL73:BL76" si="37">V73</f>
        <v>N/A</v>
      </c>
      <c r="BM73" s="49"/>
      <c r="BN73" s="49"/>
      <c r="BO73" s="49"/>
      <c r="BP73" s="49"/>
      <c r="BQ73" s="49"/>
      <c r="BR73" s="50" t="str">
        <f t="shared" ref="BR73:BR76" si="38">AB73</f>
        <v>N/A</v>
      </c>
      <c r="BS73" s="49"/>
      <c r="BT73" s="49"/>
      <c r="BU73" s="49"/>
      <c r="BV73" s="49"/>
      <c r="BW73" s="49"/>
      <c r="BX73" s="50" t="str">
        <f t="shared" ref="BX73:BX76" si="39">AH73</f>
        <v>N/A</v>
      </c>
      <c r="BY73" s="49"/>
      <c r="BZ73" s="49"/>
      <c r="CA73" s="49"/>
      <c r="CB73" s="49"/>
      <c r="CC73" s="49"/>
      <c r="CD73" s="50" t="str">
        <f t="shared" ref="CD73:CD76" si="40">AN73</f>
        <v>N/A</v>
      </c>
      <c r="CE73" s="49"/>
      <c r="CF73" s="49"/>
      <c r="CG73" s="49"/>
      <c r="CH73" s="49"/>
      <c r="CI73" s="49"/>
      <c r="CJ73" s="50" t="str">
        <f t="shared" ref="CJ73:CJ76" si="41">AT73</f>
        <v>N/A</v>
      </c>
      <c r="CK73" s="49"/>
      <c r="CL73" s="49"/>
      <c r="CM73" s="49"/>
      <c r="CN73" s="49"/>
      <c r="CO73" s="49"/>
      <c r="CP73" s="51"/>
      <c r="CQ73" s="50" t="str">
        <f>Lists!$C$2</f>
        <v>Select Response</v>
      </c>
      <c r="CR73" s="50"/>
    </row>
    <row r="74" spans="1:96" ht="34" x14ac:dyDescent="0.2">
      <c r="A74" t="str">
        <f>_xlfn.XLOOKUP(B74,QuestionsDevelopment!F:F,QuestionsDevelopment!B:B)</f>
        <v>Strategic/Communications</v>
      </c>
      <c r="B74" s="1" t="str">
        <v>Has the water system been a point of public scrutiny?</v>
      </c>
      <c r="C74" s="21"/>
      <c r="D74" s="5"/>
      <c r="E74" s="5"/>
      <c r="F74" s="5"/>
      <c r="G74" s="5"/>
      <c r="H74" s="5"/>
      <c r="I74" s="5"/>
      <c r="J74" s="24" t="str" cm="1">
        <f t="array" ref="J74:O74">IF(ISNUMBER(SEARCH(J$2,_xlfn.XLOOKUP($B74,QuestionsDevelopment!$F:$F,QuestionsDevelopment!$D:$D))),_xlfn.XLOOKUP($B74,QuestionsDevelopment!$F:$F,QuestionsDevelopment!$H:$M),"N/A")</f>
        <v>Select Response</v>
      </c>
      <c r="K74" t="str">
        <v>Yes</v>
      </c>
      <c r="L74" t="str">
        <v>No</v>
      </c>
      <c r="M74" t="str">
        <v>Unknown</v>
      </c>
      <c r="N74">
        <v>0</v>
      </c>
      <c r="O74">
        <v>0</v>
      </c>
      <c r="P74" t="str" cm="1">
        <f t="array" ref="P74">IF(ISNUMBER(SEARCH(P$2,_xlfn.XLOOKUP($B74,QuestionsDevelopment!$F:$F,QuestionsDevelopment!$D:$D))),_xlfn.XLOOKUP($B74,QuestionsDevelopment!$F:$F,QuestionsDevelopment!$H:$M),"N/A")</f>
        <v>N/A</v>
      </c>
      <c r="V74" t="str" cm="1">
        <f t="array" ref="V74">IF(ISNUMBER(SEARCH(V$2,_xlfn.XLOOKUP($B74,QuestionsDevelopment!$F:$F,QuestionsDevelopment!$D:$D))),_xlfn.XLOOKUP($B74,QuestionsDevelopment!$F:$F,QuestionsDevelopment!$H:$M),"N/A")</f>
        <v>N/A</v>
      </c>
      <c r="AB74" t="str" cm="1">
        <f t="array" ref="AB74">IF(ISNUMBER(SEARCH(AB$2,_xlfn.XLOOKUP($B74,QuestionsDevelopment!$F:$F,QuestionsDevelopment!$D:$D))),_xlfn.XLOOKUP($B74,QuestionsDevelopment!$F:$F,QuestionsDevelopment!$H:$M),"N/A")</f>
        <v>N/A</v>
      </c>
      <c r="AH74" t="str" cm="1">
        <f t="array" ref="AH74">IF(ISNUMBER(SEARCH(AH$2,_xlfn.XLOOKUP($B74,QuestionsDevelopment!$F:$F,QuestionsDevelopment!$D:$D))),_xlfn.XLOOKUP($B74,QuestionsDevelopment!$F:$F,QuestionsDevelopment!$H:$M),"N/A")</f>
        <v>N/A</v>
      </c>
      <c r="AN74" t="str" cm="1">
        <f t="array" ref="AN74">IF(ISNUMBER(SEARCH(AN$2,_xlfn.XLOOKUP($B74,QuestionsDevelopment!$F:$F,QuestionsDevelopment!$D:$D))),_xlfn.XLOOKUP($B74,QuestionsDevelopment!$F:$F,QuestionsDevelopment!$H:$M),"N/A")</f>
        <v>N/A</v>
      </c>
      <c r="AT74" t="str" cm="1">
        <f t="array" ref="AT74">IF(ISNUMBER(SEARCH(AT$2,_xlfn.XLOOKUP($B74,QuestionsDevelopment!$F:$F,QuestionsDevelopment!$D:$D))),_xlfn.XLOOKUP($B74,QuestionsDevelopment!$F:$F,QuestionsDevelopment!$H:$M),"N/A")</f>
        <v>N/A</v>
      </c>
      <c r="AZ74" s="48" t="str">
        <f t="shared" si="35"/>
        <v>Select Response</v>
      </c>
      <c r="BA74" s="49"/>
      <c r="BB74" s="49"/>
      <c r="BC74" s="49"/>
      <c r="BD74" s="49"/>
      <c r="BE74" s="49"/>
      <c r="BF74" s="50" t="str">
        <f t="shared" si="36"/>
        <v>N/A</v>
      </c>
      <c r="BG74" s="49"/>
      <c r="BH74" s="49"/>
      <c r="BI74" s="49"/>
      <c r="BJ74" s="49"/>
      <c r="BK74" s="49"/>
      <c r="BL74" s="50" t="str">
        <f t="shared" si="37"/>
        <v>N/A</v>
      </c>
      <c r="BM74" s="49"/>
      <c r="BN74" s="49"/>
      <c r="BO74" s="49"/>
      <c r="BP74" s="49"/>
      <c r="BQ74" s="49"/>
      <c r="BR74" s="50" t="str">
        <f t="shared" si="38"/>
        <v>N/A</v>
      </c>
      <c r="BS74" s="49"/>
      <c r="BT74" s="49"/>
      <c r="BU74" s="49"/>
      <c r="BV74" s="49"/>
      <c r="BW74" s="49"/>
      <c r="BX74" s="50" t="str">
        <f t="shared" si="39"/>
        <v>N/A</v>
      </c>
      <c r="BY74" s="49"/>
      <c r="BZ74" s="49"/>
      <c r="CA74" s="49"/>
      <c r="CB74" s="49"/>
      <c r="CC74" s="49"/>
      <c r="CD74" s="50" t="str">
        <f t="shared" si="40"/>
        <v>N/A</v>
      </c>
      <c r="CE74" s="49"/>
      <c r="CF74" s="49"/>
      <c r="CG74" s="49"/>
      <c r="CH74" s="49"/>
      <c r="CI74" s="49"/>
      <c r="CJ74" s="50" t="str">
        <f t="shared" si="41"/>
        <v>N/A</v>
      </c>
      <c r="CK74" s="49"/>
      <c r="CL74" s="49"/>
      <c r="CM74" s="49"/>
      <c r="CN74" s="49"/>
      <c r="CO74" s="49"/>
      <c r="CP74" s="51"/>
      <c r="CQ74" s="50" t="str">
        <f>Lists!$C$2</f>
        <v>Select Response</v>
      </c>
      <c r="CR74" s="50"/>
    </row>
    <row r="75" spans="1:96" ht="34" x14ac:dyDescent="0.2">
      <c r="A75" t="str">
        <f>_xlfn.XLOOKUP(B75,QuestionsDevelopment!F:F,QuestionsDevelopment!B:B)</f>
        <v>Strategic</v>
      </c>
      <c r="B75" s="1" t="str">
        <v>Do you have a robust demand forecast for the next 25+ years?</v>
      </c>
      <c r="C75" s="21"/>
      <c r="D75" s="5"/>
      <c r="E75" s="5"/>
      <c r="F75" s="5"/>
      <c r="G75" s="5"/>
      <c r="H75" s="5"/>
      <c r="I75" s="5"/>
      <c r="J75" s="24" t="str" cm="1">
        <f t="array" ref="J75">IF(ISNUMBER(SEARCH(J$2,_xlfn.XLOOKUP($B75,QuestionsDevelopment!$F:$F,QuestionsDevelopment!$D:$D))),_xlfn.XLOOKUP($B75,QuestionsDevelopment!$F:$F,QuestionsDevelopment!$H:$M),"N/A")</f>
        <v>N/A</v>
      </c>
      <c r="P75" t="str" cm="1">
        <f t="array" ref="P75">IF(ISNUMBER(SEARCH(P$2,_xlfn.XLOOKUP($B75,QuestionsDevelopment!$F:$F,QuestionsDevelopment!$D:$D))),_xlfn.XLOOKUP($B75,QuestionsDevelopment!$F:$F,QuestionsDevelopment!$H:$M),"N/A")</f>
        <v>N/A</v>
      </c>
      <c r="V75" t="str" cm="1">
        <f t="array" ref="V75:AA75">IF(ISNUMBER(SEARCH(V$2,_xlfn.XLOOKUP($B75,QuestionsDevelopment!$F:$F,QuestionsDevelopment!$D:$D))),_xlfn.XLOOKUP($B75,QuestionsDevelopment!$F:$F,QuestionsDevelopment!$H:$M),"N/A")</f>
        <v>Select Response</v>
      </c>
      <c r="W75" t="str">
        <v>Yes</v>
      </c>
      <c r="X75" t="str">
        <v>No</v>
      </c>
      <c r="Y75" t="str">
        <v>Unknown</v>
      </c>
      <c r="Z75">
        <v>0</v>
      </c>
      <c r="AA75">
        <v>0</v>
      </c>
      <c r="AB75" t="str" cm="1">
        <f t="array" ref="AB75">IF(ISNUMBER(SEARCH(AB$2,_xlfn.XLOOKUP($B75,QuestionsDevelopment!$F:$F,QuestionsDevelopment!$D:$D))),_xlfn.XLOOKUP($B75,QuestionsDevelopment!$F:$F,QuestionsDevelopment!$H:$M),"N/A")</f>
        <v>N/A</v>
      </c>
      <c r="AH75" t="str" cm="1">
        <f t="array" ref="AH75:AM75">IF(ISNUMBER(SEARCH(AH$2,_xlfn.XLOOKUP($B75,QuestionsDevelopment!$F:$F,QuestionsDevelopment!$D:$D))),_xlfn.XLOOKUP($B75,QuestionsDevelopment!$F:$F,QuestionsDevelopment!$H:$M),"N/A")</f>
        <v>Select Response</v>
      </c>
      <c r="AI75" t="str">
        <v>Yes</v>
      </c>
      <c r="AJ75" t="str">
        <v>No</v>
      </c>
      <c r="AK75" t="str">
        <v>Unknown</v>
      </c>
      <c r="AL75">
        <v>0</v>
      </c>
      <c r="AM75">
        <v>0</v>
      </c>
      <c r="AN75" t="str" cm="1">
        <f t="array" ref="AN75">IF(ISNUMBER(SEARCH(AN$2,_xlfn.XLOOKUP($B75,QuestionsDevelopment!$F:$F,QuestionsDevelopment!$D:$D))),_xlfn.XLOOKUP($B75,QuestionsDevelopment!$F:$F,QuestionsDevelopment!$H:$M),"N/A")</f>
        <v>N/A</v>
      </c>
      <c r="AT75" t="str" cm="1">
        <f t="array" ref="AT75">IF(ISNUMBER(SEARCH(AT$2,_xlfn.XLOOKUP($B75,QuestionsDevelopment!$F:$F,QuestionsDevelopment!$D:$D))),_xlfn.XLOOKUP($B75,QuestionsDevelopment!$F:$F,QuestionsDevelopment!$H:$M),"N/A")</f>
        <v>N/A</v>
      </c>
      <c r="AZ75" s="48" t="str">
        <f t="shared" si="35"/>
        <v>N/A</v>
      </c>
      <c r="BA75" s="49"/>
      <c r="BB75" s="49"/>
      <c r="BC75" s="49"/>
      <c r="BD75" s="49"/>
      <c r="BE75" s="49"/>
      <c r="BF75" s="50" t="str">
        <f t="shared" si="36"/>
        <v>N/A</v>
      </c>
      <c r="BG75" s="49"/>
      <c r="BH75" s="49"/>
      <c r="BI75" s="49"/>
      <c r="BJ75" s="49"/>
      <c r="BK75" s="49"/>
      <c r="BL75" s="50" t="str">
        <f t="shared" si="37"/>
        <v>Select Response</v>
      </c>
      <c r="BM75" s="49"/>
      <c r="BN75" s="49"/>
      <c r="BO75" s="49"/>
      <c r="BP75" s="49"/>
      <c r="BQ75" s="49"/>
      <c r="BR75" s="50" t="str">
        <f t="shared" si="38"/>
        <v>N/A</v>
      </c>
      <c r="BS75" s="49"/>
      <c r="BT75" s="49"/>
      <c r="BU75" s="49"/>
      <c r="BV75" s="49"/>
      <c r="BW75" s="49"/>
      <c r="BX75" s="50" t="str">
        <f t="shared" si="39"/>
        <v>Select Response</v>
      </c>
      <c r="BY75" s="49"/>
      <c r="BZ75" s="49"/>
      <c r="CA75" s="49"/>
      <c r="CB75" s="49"/>
      <c r="CC75" s="49"/>
      <c r="CD75" s="50" t="str">
        <f t="shared" si="40"/>
        <v>N/A</v>
      </c>
      <c r="CE75" s="49"/>
      <c r="CF75" s="49"/>
      <c r="CG75" s="49"/>
      <c r="CH75" s="49"/>
      <c r="CI75" s="49"/>
      <c r="CJ75" s="50" t="str">
        <f t="shared" si="41"/>
        <v>N/A</v>
      </c>
      <c r="CK75" s="49"/>
      <c r="CL75" s="49"/>
      <c r="CM75" s="49"/>
      <c r="CN75" s="49"/>
      <c r="CO75" s="49"/>
      <c r="CP75" s="51"/>
      <c r="CQ75" s="50" t="str">
        <f>Lists!$C$2</f>
        <v>Select Response</v>
      </c>
      <c r="CR75" s="50"/>
    </row>
    <row r="76" spans="1:96" ht="34" x14ac:dyDescent="0.2">
      <c r="A76" t="str">
        <f>_xlfn.XLOOKUP(B76,QuestionsDevelopment!F:F,QuestionsDevelopment!B:B)</f>
        <v>Strategic</v>
      </c>
      <c r="B76" s="1" t="str">
        <v>Does your organization have a robust policy framework for procuring professional services and construction?</v>
      </c>
      <c r="C76" s="21"/>
      <c r="D76" s="5"/>
      <c r="E76" s="5"/>
      <c r="F76" s="5"/>
      <c r="G76" s="5"/>
      <c r="H76" s="5"/>
      <c r="I76" s="5"/>
      <c r="J76" s="24" t="str" cm="1">
        <f t="array" ref="J76:O76">IF(ISNUMBER(SEARCH(J$2,_xlfn.XLOOKUP($B76,QuestionsDevelopment!$F:$F,QuestionsDevelopment!$D:$D))),_xlfn.XLOOKUP($B76,QuestionsDevelopment!$F:$F,QuestionsDevelopment!$H:$M),"N/A")</f>
        <v>Select Response</v>
      </c>
      <c r="K76" t="str">
        <v>Yes</v>
      </c>
      <c r="L76" t="str">
        <v>No</v>
      </c>
      <c r="M76" t="str">
        <v>Unknown</v>
      </c>
      <c r="N76">
        <v>0</v>
      </c>
      <c r="O76">
        <v>0</v>
      </c>
      <c r="P76" t="str" cm="1">
        <f t="array" ref="P76">IF(ISNUMBER(SEARCH(P$2,_xlfn.XLOOKUP($B76,QuestionsDevelopment!$F:$F,QuestionsDevelopment!$D:$D))),_xlfn.XLOOKUP($B76,QuestionsDevelopment!$F:$F,QuestionsDevelopment!$H:$M),"N/A")</f>
        <v>N/A</v>
      </c>
      <c r="V76" t="str" cm="1">
        <f t="array" ref="V76">IF(ISNUMBER(SEARCH(V$2,_xlfn.XLOOKUP($B76,QuestionsDevelopment!$F:$F,QuestionsDevelopment!$D:$D))),_xlfn.XLOOKUP($B76,QuestionsDevelopment!$F:$F,QuestionsDevelopment!$H:$M),"N/A")</f>
        <v>N/A</v>
      </c>
      <c r="AB76" t="str" cm="1">
        <f t="array" ref="AB76">IF(ISNUMBER(SEARCH(AB$2,_xlfn.XLOOKUP($B76,QuestionsDevelopment!$F:$F,QuestionsDevelopment!$D:$D))),_xlfn.XLOOKUP($B76,QuestionsDevelopment!$F:$F,QuestionsDevelopment!$H:$M),"N/A")</f>
        <v>N/A</v>
      </c>
      <c r="AH76" t="str" cm="1">
        <f t="array" ref="AH76">IF(ISNUMBER(SEARCH(AH$2,_xlfn.XLOOKUP($B76,QuestionsDevelopment!$F:$F,QuestionsDevelopment!$D:$D))),_xlfn.XLOOKUP($B76,QuestionsDevelopment!$F:$F,QuestionsDevelopment!$H:$M),"N/A")</f>
        <v>N/A</v>
      </c>
      <c r="AN76" t="str" cm="1">
        <f t="array" ref="AN76">IF(ISNUMBER(SEARCH(AN$2,_xlfn.XLOOKUP($B76,QuestionsDevelopment!$F:$F,QuestionsDevelopment!$D:$D))),_xlfn.XLOOKUP($B76,QuestionsDevelopment!$F:$F,QuestionsDevelopment!$H:$M),"N/A")</f>
        <v>N/A</v>
      </c>
      <c r="AT76" t="str" cm="1">
        <f t="array" ref="AT76">IF(ISNUMBER(SEARCH(AT$2,_xlfn.XLOOKUP($B76,QuestionsDevelopment!$F:$F,QuestionsDevelopment!$D:$D))),_xlfn.XLOOKUP($B76,QuestionsDevelopment!$F:$F,QuestionsDevelopment!$H:$M),"N/A")</f>
        <v>N/A</v>
      </c>
      <c r="AZ76" s="48" t="str">
        <f t="shared" si="35"/>
        <v>Select Response</v>
      </c>
      <c r="BA76" s="49"/>
      <c r="BB76" s="49"/>
      <c r="BC76" s="49"/>
      <c r="BD76" s="49"/>
      <c r="BE76" s="49"/>
      <c r="BF76" s="50" t="str">
        <f t="shared" si="36"/>
        <v>N/A</v>
      </c>
      <c r="BG76" s="49"/>
      <c r="BH76" s="49"/>
      <c r="BI76" s="49"/>
      <c r="BJ76" s="49"/>
      <c r="BK76" s="49"/>
      <c r="BL76" s="50" t="str">
        <f t="shared" si="37"/>
        <v>N/A</v>
      </c>
      <c r="BM76" s="49"/>
      <c r="BN76" s="49"/>
      <c r="BO76" s="49"/>
      <c r="BP76" s="49"/>
      <c r="BQ76" s="49"/>
      <c r="BR76" s="50" t="str">
        <f t="shared" si="38"/>
        <v>N/A</v>
      </c>
      <c r="BS76" s="49"/>
      <c r="BT76" s="49"/>
      <c r="BU76" s="49"/>
      <c r="BV76" s="49"/>
      <c r="BW76" s="49"/>
      <c r="BX76" s="50" t="str">
        <f t="shared" si="39"/>
        <v>N/A</v>
      </c>
      <c r="BY76" s="49"/>
      <c r="BZ76" s="49"/>
      <c r="CA76" s="49"/>
      <c r="CB76" s="49"/>
      <c r="CC76" s="49"/>
      <c r="CD76" s="50" t="str">
        <f t="shared" si="40"/>
        <v>N/A</v>
      </c>
      <c r="CE76" s="49"/>
      <c r="CF76" s="49"/>
      <c r="CG76" s="49"/>
      <c r="CH76" s="49"/>
      <c r="CI76" s="49"/>
      <c r="CJ76" s="50" t="str">
        <f t="shared" si="41"/>
        <v>N/A</v>
      </c>
      <c r="CK76" s="49"/>
      <c r="CL76" s="49"/>
      <c r="CM76" s="49"/>
      <c r="CN76" s="49"/>
      <c r="CO76" s="49"/>
      <c r="CP76" s="51"/>
      <c r="CQ76" s="50" t="str">
        <f>Lists!$C$2</f>
        <v>Select Response</v>
      </c>
      <c r="CR76" s="50"/>
    </row>
    <row r="77" spans="1:96" x14ac:dyDescent="0.2">
      <c r="C77" s="21"/>
      <c r="D77" s="5"/>
      <c r="E77" s="5"/>
      <c r="F77" s="5"/>
      <c r="G77" s="5"/>
      <c r="H77" s="5"/>
      <c r="I77" s="5"/>
      <c r="AZ77" s="48"/>
      <c r="BA77" s="49"/>
      <c r="BB77" s="49"/>
      <c r="BC77" s="49"/>
      <c r="BD77" s="49"/>
      <c r="BE77" s="49"/>
      <c r="BF77" s="50"/>
      <c r="BG77" s="49"/>
      <c r="BH77" s="49"/>
      <c r="BI77" s="49"/>
      <c r="BJ77" s="49"/>
      <c r="BK77" s="49"/>
      <c r="BL77" s="50"/>
      <c r="BM77" s="49"/>
      <c r="BN77" s="49"/>
      <c r="BO77" s="49"/>
      <c r="BP77" s="49"/>
      <c r="BQ77" s="49"/>
      <c r="BR77" s="50"/>
      <c r="BS77" s="49"/>
      <c r="BT77" s="49"/>
      <c r="BU77" s="49"/>
      <c r="BV77" s="49"/>
      <c r="BW77" s="49"/>
      <c r="BX77" s="50"/>
      <c r="BY77" s="49"/>
      <c r="BZ77" s="49"/>
      <c r="CA77" s="49"/>
      <c r="CB77" s="49"/>
      <c r="CC77" s="49"/>
      <c r="CD77" s="50"/>
      <c r="CE77" s="49"/>
      <c r="CF77" s="49"/>
      <c r="CG77" s="49"/>
      <c r="CH77" s="49"/>
      <c r="CI77" s="49"/>
      <c r="CJ77" s="50"/>
      <c r="CK77" s="49"/>
      <c r="CL77" s="49"/>
      <c r="CM77" s="49"/>
      <c r="CN77" s="49"/>
      <c r="CO77" s="49"/>
      <c r="CP77" s="51"/>
      <c r="CQ77" s="50"/>
      <c r="CR77" s="50"/>
    </row>
    <row r="78" spans="1:96" s="19" customFormat="1" x14ac:dyDescent="0.2">
      <c r="B78" s="16" t="s">
        <v>106</v>
      </c>
      <c r="C78" s="23"/>
      <c r="D78" s="16"/>
      <c r="E78" s="16"/>
      <c r="F78" s="16"/>
      <c r="G78" s="16"/>
      <c r="H78" s="16"/>
      <c r="I78" s="16"/>
      <c r="J78" s="25"/>
      <c r="AZ78" s="52"/>
      <c r="BA78" s="51"/>
      <c r="BB78" s="51"/>
      <c r="BC78" s="51"/>
      <c r="BD78" s="51"/>
      <c r="BE78" s="51"/>
      <c r="BF78" s="53"/>
      <c r="BG78" s="51"/>
      <c r="BH78" s="51"/>
      <c r="BI78" s="51"/>
      <c r="BJ78" s="51"/>
      <c r="BK78" s="51"/>
      <c r="BL78" s="53"/>
      <c r="BM78" s="51"/>
      <c r="BN78" s="51"/>
      <c r="BO78" s="51"/>
      <c r="BP78" s="51"/>
      <c r="BQ78" s="51"/>
      <c r="BR78" s="53"/>
      <c r="BS78" s="51"/>
      <c r="BT78" s="51"/>
      <c r="BU78" s="51"/>
      <c r="BV78" s="51"/>
      <c r="BW78" s="51"/>
      <c r="BX78" s="53"/>
      <c r="BY78" s="51"/>
      <c r="BZ78" s="51"/>
      <c r="CA78" s="51"/>
      <c r="CB78" s="51"/>
      <c r="CC78" s="51"/>
      <c r="CD78" s="53"/>
      <c r="CE78" s="51"/>
      <c r="CF78" s="51"/>
      <c r="CG78" s="51"/>
      <c r="CH78" s="51"/>
      <c r="CI78" s="51"/>
      <c r="CJ78" s="53"/>
      <c r="CK78" s="51"/>
      <c r="CL78" s="51"/>
      <c r="CM78" s="51"/>
      <c r="CN78" s="51"/>
      <c r="CO78" s="51"/>
      <c r="CP78" s="51"/>
      <c r="CQ78" s="51"/>
      <c r="CR78" s="53"/>
    </row>
    <row r="79" spans="1:96" ht="34" x14ac:dyDescent="0.2">
      <c r="A79" t="str">
        <f>_xlfn.XLOOKUP(B79,QuestionsDevelopment!F:F,QuestionsDevelopment!B:B)</f>
        <v>Resilience</v>
      </c>
      <c r="B79" s="1" t="str" cm="1">
        <f t="array" ref="B79:B81">_xlfn._xlws.FILTER(QuestionsDevelopment!F:F,(QuestionsDevelopment!A:A="Y")*(QuestionsDevelopment!C:C=LEFT(B78,3)))</f>
        <v>Do you have effective measures to protect against vandalism and criminal acts, including cyber-attacks?</v>
      </c>
      <c r="C79" s="21"/>
      <c r="D79" s="5"/>
      <c r="E79" s="5"/>
      <c r="F79" s="5"/>
      <c r="G79" s="5"/>
      <c r="H79" s="5"/>
      <c r="I79" s="5"/>
      <c r="J79" s="24" t="str" cm="1">
        <f t="array" ref="J79">IF(ISNUMBER(SEARCH(J$2,_xlfn.XLOOKUP($B79,QuestionsDevelopment!$F:$F,QuestionsDevelopment!$D:$D))),_xlfn.XLOOKUP($B79,QuestionsDevelopment!$F:$F,QuestionsDevelopment!$H:$M),"N/A")</f>
        <v>N/A</v>
      </c>
      <c r="P79" t="str" cm="1">
        <f t="array" ref="P79:U79">IF(ISNUMBER(SEARCH(P$2,_xlfn.XLOOKUP($B79,QuestionsDevelopment!$F:$F,QuestionsDevelopment!$D:$D))),_xlfn.XLOOKUP($B79,QuestionsDevelopment!$F:$F,QuestionsDevelopment!$H:$M),"N/A")</f>
        <v>Select Response</v>
      </c>
      <c r="Q79" t="str">
        <v>Yes</v>
      </c>
      <c r="R79" t="str">
        <v>No</v>
      </c>
      <c r="S79" t="str">
        <v>Unknown</v>
      </c>
      <c r="T79">
        <v>0</v>
      </c>
      <c r="U79">
        <v>0</v>
      </c>
      <c r="V79" t="str" cm="1">
        <f t="array" ref="V79:AA79">IF(ISNUMBER(SEARCH(V$2,_xlfn.XLOOKUP($B79,QuestionsDevelopment!$F:$F,QuestionsDevelopment!$D:$D))),_xlfn.XLOOKUP($B79,QuestionsDevelopment!$F:$F,QuestionsDevelopment!$H:$M),"N/A")</f>
        <v>Select Response</v>
      </c>
      <c r="W79" t="str">
        <v>Yes</v>
      </c>
      <c r="X79" t="str">
        <v>No</v>
      </c>
      <c r="Y79" t="str">
        <v>Unknown</v>
      </c>
      <c r="Z79">
        <v>0</v>
      </c>
      <c r="AA79">
        <v>0</v>
      </c>
      <c r="AB79" t="str" cm="1">
        <f t="array" ref="AB79">IF(ISNUMBER(SEARCH(AB$2,_xlfn.XLOOKUP($B79,QuestionsDevelopment!$F:$F,QuestionsDevelopment!$D:$D))),_xlfn.XLOOKUP($B79,QuestionsDevelopment!$F:$F,QuestionsDevelopment!$H:$M),"N/A")</f>
        <v>N/A</v>
      </c>
      <c r="AH79" t="str" cm="1">
        <f t="array" ref="AH79:AM79">IF(ISNUMBER(SEARCH(AH$2,_xlfn.XLOOKUP($B79,QuestionsDevelopment!$F:$F,QuestionsDevelopment!$D:$D))),_xlfn.XLOOKUP($B79,QuestionsDevelopment!$F:$F,QuestionsDevelopment!$H:$M),"N/A")</f>
        <v>Select Response</v>
      </c>
      <c r="AI79" t="str">
        <v>Yes</v>
      </c>
      <c r="AJ79" t="str">
        <v>No</v>
      </c>
      <c r="AK79" t="str">
        <v>Unknown</v>
      </c>
      <c r="AL79">
        <v>0</v>
      </c>
      <c r="AM79">
        <v>0</v>
      </c>
      <c r="AN79" t="str" cm="1">
        <f t="array" ref="AN79:AS79">IF(ISNUMBER(SEARCH(AN$2,_xlfn.XLOOKUP($B79,QuestionsDevelopment!$F:$F,QuestionsDevelopment!$D:$D))),_xlfn.XLOOKUP($B79,QuestionsDevelopment!$F:$F,QuestionsDevelopment!$H:$M),"N/A")</f>
        <v>Select Response</v>
      </c>
      <c r="AO79" t="str">
        <v>Yes</v>
      </c>
      <c r="AP79" t="str">
        <v>No</v>
      </c>
      <c r="AQ79" t="str">
        <v>Unknown</v>
      </c>
      <c r="AR79">
        <v>0</v>
      </c>
      <c r="AS79">
        <v>0</v>
      </c>
      <c r="AT79" t="str" cm="1">
        <f t="array" ref="AT79:AY79">IF(ISNUMBER(SEARCH(AT$2,_xlfn.XLOOKUP($B79,QuestionsDevelopment!$F:$F,QuestionsDevelopment!$D:$D))),_xlfn.XLOOKUP($B79,QuestionsDevelopment!$F:$F,QuestionsDevelopment!$H:$M),"N/A")</f>
        <v>Select Response</v>
      </c>
      <c r="AU79" t="str">
        <v>Yes</v>
      </c>
      <c r="AV79" t="str">
        <v>No</v>
      </c>
      <c r="AW79" t="str">
        <v>Unknown</v>
      </c>
      <c r="AX79">
        <v>0</v>
      </c>
      <c r="AY79">
        <v>0</v>
      </c>
      <c r="AZ79" s="48" t="str">
        <f t="shared" ref="AZ79:AZ81" si="42">J79</f>
        <v>N/A</v>
      </c>
      <c r="BA79" s="49"/>
      <c r="BB79" s="49"/>
      <c r="BC79" s="49"/>
      <c r="BD79" s="49"/>
      <c r="BE79" s="49"/>
      <c r="BF79" s="50" t="str">
        <f t="shared" ref="BF79:BF81" si="43">P79</f>
        <v>Select Response</v>
      </c>
      <c r="BG79" s="49"/>
      <c r="BH79" s="49"/>
      <c r="BI79" s="49"/>
      <c r="BJ79" s="49"/>
      <c r="BK79" s="49"/>
      <c r="BL79" s="50" t="str">
        <f t="shared" ref="BL79:BL81" si="44">V79</f>
        <v>Select Response</v>
      </c>
      <c r="BM79" s="49"/>
      <c r="BN79" s="49"/>
      <c r="BO79" s="49"/>
      <c r="BP79" s="49"/>
      <c r="BQ79" s="49"/>
      <c r="BR79" s="50" t="str">
        <f t="shared" ref="BR79:BR81" si="45">AB79</f>
        <v>N/A</v>
      </c>
      <c r="BS79" s="49"/>
      <c r="BT79" s="49"/>
      <c r="BU79" s="49"/>
      <c r="BV79" s="49"/>
      <c r="BW79" s="49"/>
      <c r="BX79" s="50" t="str">
        <f t="shared" ref="BX79:BX81" si="46">AH79</f>
        <v>Select Response</v>
      </c>
      <c r="BY79" s="49"/>
      <c r="BZ79" s="49"/>
      <c r="CA79" s="49"/>
      <c r="CB79" s="49"/>
      <c r="CC79" s="49"/>
      <c r="CD79" s="50" t="str">
        <f t="shared" ref="CD79:CD81" si="47">AN79</f>
        <v>Select Response</v>
      </c>
      <c r="CE79" s="49"/>
      <c r="CF79" s="49"/>
      <c r="CG79" s="49"/>
      <c r="CH79" s="49"/>
      <c r="CI79" s="49"/>
      <c r="CJ79" s="50" t="str">
        <f t="shared" ref="CJ79:CJ81" si="48">AT79</f>
        <v>Select Response</v>
      </c>
      <c r="CK79" s="49"/>
      <c r="CL79" s="49"/>
      <c r="CM79" s="49"/>
      <c r="CN79" s="49"/>
      <c r="CO79" s="49"/>
      <c r="CP79" s="51"/>
      <c r="CQ79" s="50" t="str">
        <f>Lists!$C$2</f>
        <v>Select Response</v>
      </c>
      <c r="CR79" s="50"/>
    </row>
    <row r="80" spans="1:96" ht="34" x14ac:dyDescent="0.2">
      <c r="A80" t="str">
        <f>_xlfn.XLOOKUP(B80,QuestionsDevelopment!F:F,QuestionsDevelopment!B:B)</f>
        <v>Resilience</v>
      </c>
      <c r="B80" s="1" t="str">
        <v>Do you have current/accessible/practiced written procdures to resume operations following a natural disaster?</v>
      </c>
      <c r="C80" s="21"/>
      <c r="D80" s="5"/>
      <c r="E80" s="5"/>
      <c r="F80" s="5"/>
      <c r="G80" s="5"/>
      <c r="H80" s="5"/>
      <c r="I80" s="5"/>
      <c r="J80" s="24" t="str" cm="1">
        <f t="array" ref="J80">IF(ISNUMBER(SEARCH(J$2,_xlfn.XLOOKUP($B80,QuestionsDevelopment!$F:$F,QuestionsDevelopment!$D:$D))),_xlfn.XLOOKUP($B80,QuestionsDevelopment!$F:$F,QuestionsDevelopment!$H:$M),"N/A")</f>
        <v>N/A</v>
      </c>
      <c r="P80" t="str" cm="1">
        <f t="array" ref="P80:U80">IF(ISNUMBER(SEARCH(P$2,_xlfn.XLOOKUP($B80,QuestionsDevelopment!$F:$F,QuestionsDevelopment!$D:$D))),_xlfn.XLOOKUP($B80,QuestionsDevelopment!$F:$F,QuestionsDevelopment!$H:$M),"N/A")</f>
        <v>Select Response</v>
      </c>
      <c r="Q80" t="str">
        <v>Yes, all of the above</v>
      </c>
      <c r="R80" t="str">
        <v>Yes, but lacking</v>
      </c>
      <c r="S80" t="str">
        <v>No</v>
      </c>
      <c r="T80" t="str">
        <v>Unknown</v>
      </c>
      <c r="U80">
        <v>0</v>
      </c>
      <c r="V80" t="str" cm="1">
        <f t="array" ref="V80:AA80">IF(ISNUMBER(SEARCH(V$2,_xlfn.XLOOKUP($B80,QuestionsDevelopment!$F:$F,QuestionsDevelopment!$D:$D))),_xlfn.XLOOKUP($B80,QuestionsDevelopment!$F:$F,QuestionsDevelopment!$H:$M),"N/A")</f>
        <v>Select Response</v>
      </c>
      <c r="W80" t="str">
        <v>Yes, all of the above</v>
      </c>
      <c r="X80" t="str">
        <v>Yes, but lacking</v>
      </c>
      <c r="Y80" t="str">
        <v>No</v>
      </c>
      <c r="Z80" t="str">
        <v>Unknown</v>
      </c>
      <c r="AA80">
        <v>0</v>
      </c>
      <c r="AB80" t="str" cm="1">
        <f t="array" ref="AB80:AG80">IF(ISNUMBER(SEARCH(AB$2,_xlfn.XLOOKUP($B80,QuestionsDevelopment!$F:$F,QuestionsDevelopment!$D:$D))),_xlfn.XLOOKUP($B80,QuestionsDevelopment!$F:$F,QuestionsDevelopment!$H:$M),"N/A")</f>
        <v>Select Response</v>
      </c>
      <c r="AC80" t="str">
        <v>Yes, all of the above</v>
      </c>
      <c r="AD80" t="str">
        <v>Yes, but lacking</v>
      </c>
      <c r="AE80" t="str">
        <v>No</v>
      </c>
      <c r="AF80" t="str">
        <v>Unknown</v>
      </c>
      <c r="AG80">
        <v>0</v>
      </c>
      <c r="AH80" t="str" cm="1">
        <f t="array" ref="AH80:AM80">IF(ISNUMBER(SEARCH(AH$2,_xlfn.XLOOKUP($B80,QuestionsDevelopment!$F:$F,QuestionsDevelopment!$D:$D))),_xlfn.XLOOKUP($B80,QuestionsDevelopment!$F:$F,QuestionsDevelopment!$H:$M),"N/A")</f>
        <v>Select Response</v>
      </c>
      <c r="AI80" t="str">
        <v>Yes, all of the above</v>
      </c>
      <c r="AJ80" t="str">
        <v>Yes, but lacking</v>
      </c>
      <c r="AK80" t="str">
        <v>No</v>
      </c>
      <c r="AL80" t="str">
        <v>Unknown</v>
      </c>
      <c r="AM80">
        <v>0</v>
      </c>
      <c r="AN80" t="str" cm="1">
        <f t="array" ref="AN80:AS80">IF(ISNUMBER(SEARCH(AN$2,_xlfn.XLOOKUP($B80,QuestionsDevelopment!$F:$F,QuestionsDevelopment!$D:$D))),_xlfn.XLOOKUP($B80,QuestionsDevelopment!$F:$F,QuestionsDevelopment!$H:$M),"N/A")</f>
        <v>Select Response</v>
      </c>
      <c r="AO80" t="str">
        <v>Yes, all of the above</v>
      </c>
      <c r="AP80" t="str">
        <v>Yes, but lacking</v>
      </c>
      <c r="AQ80" t="str">
        <v>No</v>
      </c>
      <c r="AR80" t="str">
        <v>Unknown</v>
      </c>
      <c r="AS80">
        <v>0</v>
      </c>
      <c r="AT80" t="str" cm="1">
        <f t="array" ref="AT80:AY80">IF(ISNUMBER(SEARCH(AT$2,_xlfn.XLOOKUP($B80,QuestionsDevelopment!$F:$F,QuestionsDevelopment!$D:$D))),_xlfn.XLOOKUP($B80,QuestionsDevelopment!$F:$F,QuestionsDevelopment!$H:$M),"N/A")</f>
        <v>Select Response</v>
      </c>
      <c r="AU80" t="str">
        <v>Yes, all of the above</v>
      </c>
      <c r="AV80" t="str">
        <v>Yes, but lacking</v>
      </c>
      <c r="AW80" t="str">
        <v>No</v>
      </c>
      <c r="AX80" t="str">
        <v>Unknown</v>
      </c>
      <c r="AY80">
        <v>0</v>
      </c>
      <c r="AZ80" s="48" t="str">
        <f t="shared" si="42"/>
        <v>N/A</v>
      </c>
      <c r="BA80" s="49"/>
      <c r="BB80" s="49"/>
      <c r="BC80" s="49"/>
      <c r="BD80" s="49"/>
      <c r="BE80" s="49"/>
      <c r="BF80" s="50" t="str">
        <f t="shared" si="43"/>
        <v>Select Response</v>
      </c>
      <c r="BG80" s="49"/>
      <c r="BH80" s="49"/>
      <c r="BI80" s="49"/>
      <c r="BJ80" s="49"/>
      <c r="BK80" s="49"/>
      <c r="BL80" s="50" t="str">
        <f t="shared" si="44"/>
        <v>Select Response</v>
      </c>
      <c r="BM80" s="49"/>
      <c r="BN80" s="49"/>
      <c r="BO80" s="49"/>
      <c r="BP80" s="49"/>
      <c r="BQ80" s="49"/>
      <c r="BR80" s="50" t="str">
        <f t="shared" si="45"/>
        <v>Select Response</v>
      </c>
      <c r="BS80" s="49"/>
      <c r="BT80" s="49"/>
      <c r="BU80" s="49"/>
      <c r="BV80" s="49"/>
      <c r="BW80" s="49"/>
      <c r="BX80" s="50" t="str">
        <f t="shared" si="46"/>
        <v>Select Response</v>
      </c>
      <c r="BY80" s="49"/>
      <c r="BZ80" s="49"/>
      <c r="CA80" s="49"/>
      <c r="CB80" s="49"/>
      <c r="CC80" s="49"/>
      <c r="CD80" s="50" t="str">
        <f t="shared" si="47"/>
        <v>Select Response</v>
      </c>
      <c r="CE80" s="49"/>
      <c r="CF80" s="49"/>
      <c r="CG80" s="49"/>
      <c r="CH80" s="49"/>
      <c r="CI80" s="49"/>
      <c r="CJ80" s="50" t="str">
        <f t="shared" si="48"/>
        <v>Select Response</v>
      </c>
      <c r="CK80" s="49"/>
      <c r="CL80" s="49"/>
      <c r="CM80" s="49"/>
      <c r="CN80" s="49"/>
      <c r="CO80" s="49"/>
      <c r="CP80" s="51"/>
      <c r="CQ80" s="50" t="str">
        <f>Lists!$C$2</f>
        <v>Select Response</v>
      </c>
      <c r="CR80" s="50"/>
    </row>
    <row r="81" spans="1:96" ht="34" x14ac:dyDescent="0.2">
      <c r="A81" t="str">
        <f>_xlfn.XLOOKUP(B81,QuestionsDevelopment!F:F,QuestionsDevelopment!B:B)</f>
        <v>Resilience</v>
      </c>
      <c r="B81" s="1" t="str">
        <v>Are climate data and projections utilized in planning and decision-making processes?</v>
      </c>
      <c r="C81" s="21"/>
      <c r="D81" s="5"/>
      <c r="E81" s="5"/>
      <c r="F81" s="5"/>
      <c r="G81" s="5"/>
      <c r="H81" s="5"/>
      <c r="I81" s="5"/>
      <c r="J81" s="24" t="str" cm="1">
        <f t="array" ref="J81">IF(ISNUMBER(SEARCH(J$2,_xlfn.XLOOKUP($B81,QuestionsDevelopment!$F:$F,QuestionsDevelopment!$D:$D))),_xlfn.XLOOKUP($B81,QuestionsDevelopment!$F:$F,QuestionsDevelopment!$H:$M),"N/A")</f>
        <v>N/A</v>
      </c>
      <c r="P81" t="str" cm="1">
        <f t="array" ref="P81:U81">IF(ISNUMBER(SEARCH(P$2,_xlfn.XLOOKUP($B81,QuestionsDevelopment!$F:$F,QuestionsDevelopment!$D:$D))),_xlfn.XLOOKUP($B81,QuestionsDevelopment!$F:$F,QuestionsDevelopment!$H:$M),"N/A")</f>
        <v>Select Response</v>
      </c>
      <c r="Q81" t="str">
        <v>Yes</v>
      </c>
      <c r="R81" t="str">
        <v>No</v>
      </c>
      <c r="S81" t="str">
        <v>Unknown</v>
      </c>
      <c r="T81">
        <v>0</v>
      </c>
      <c r="U81">
        <v>0</v>
      </c>
      <c r="V81" t="str" cm="1">
        <f t="array" ref="V81:AA81">IF(ISNUMBER(SEARCH(V$2,_xlfn.XLOOKUP($B81,QuestionsDevelopment!$F:$F,QuestionsDevelopment!$D:$D))),_xlfn.XLOOKUP($B81,QuestionsDevelopment!$F:$F,QuestionsDevelopment!$H:$M),"N/A")</f>
        <v>Select Response</v>
      </c>
      <c r="W81" t="str">
        <v>Yes</v>
      </c>
      <c r="X81" t="str">
        <v>No</v>
      </c>
      <c r="Y81" t="str">
        <v>Unknown</v>
      </c>
      <c r="Z81">
        <v>0</v>
      </c>
      <c r="AA81">
        <v>0</v>
      </c>
      <c r="AB81" t="str" cm="1">
        <f t="array" ref="AB81">IF(ISNUMBER(SEARCH(AB$2,_xlfn.XLOOKUP($B81,QuestionsDevelopment!$F:$F,QuestionsDevelopment!$D:$D))),_xlfn.XLOOKUP($B81,QuestionsDevelopment!$F:$F,QuestionsDevelopment!$H:$M),"N/A")</f>
        <v>N/A</v>
      </c>
      <c r="AH81" t="str" cm="1">
        <f t="array" ref="AH81:AM81">IF(ISNUMBER(SEARCH(AH$2,_xlfn.XLOOKUP($B81,QuestionsDevelopment!$F:$F,QuestionsDevelopment!$D:$D))),_xlfn.XLOOKUP($B81,QuestionsDevelopment!$F:$F,QuestionsDevelopment!$H:$M),"N/A")</f>
        <v>Select Response</v>
      </c>
      <c r="AI81" t="str">
        <v>Yes</v>
      </c>
      <c r="AJ81" t="str">
        <v>No</v>
      </c>
      <c r="AK81" t="str">
        <v>Unknown</v>
      </c>
      <c r="AL81">
        <v>0</v>
      </c>
      <c r="AM81">
        <v>0</v>
      </c>
      <c r="AN81" t="str" cm="1">
        <f t="array" ref="AN81:AS81">IF(ISNUMBER(SEARCH(AN$2,_xlfn.XLOOKUP($B81,QuestionsDevelopment!$F:$F,QuestionsDevelopment!$D:$D))),_xlfn.XLOOKUP($B81,QuestionsDevelopment!$F:$F,QuestionsDevelopment!$H:$M),"N/A")</f>
        <v>Select Response</v>
      </c>
      <c r="AO81" t="str">
        <v>Yes</v>
      </c>
      <c r="AP81" t="str">
        <v>No</v>
      </c>
      <c r="AQ81" t="str">
        <v>Unknown</v>
      </c>
      <c r="AR81">
        <v>0</v>
      </c>
      <c r="AS81">
        <v>0</v>
      </c>
      <c r="AT81" t="str" cm="1">
        <f t="array" ref="AT81:AY81">IF(ISNUMBER(SEARCH(AT$2,_xlfn.XLOOKUP($B81,QuestionsDevelopment!$F:$F,QuestionsDevelopment!$D:$D))),_xlfn.XLOOKUP($B81,QuestionsDevelopment!$F:$F,QuestionsDevelopment!$H:$M),"N/A")</f>
        <v>Select Response</v>
      </c>
      <c r="AU81" t="str">
        <v>Yes</v>
      </c>
      <c r="AV81" t="str">
        <v>No</v>
      </c>
      <c r="AW81" t="str">
        <v>Unknown</v>
      </c>
      <c r="AX81">
        <v>0</v>
      </c>
      <c r="AY81">
        <v>0</v>
      </c>
      <c r="AZ81" s="48" t="str">
        <f t="shared" si="42"/>
        <v>N/A</v>
      </c>
      <c r="BA81" s="49"/>
      <c r="BB81" s="49"/>
      <c r="BC81" s="49"/>
      <c r="BD81" s="49"/>
      <c r="BE81" s="49"/>
      <c r="BF81" s="50" t="str">
        <f t="shared" si="43"/>
        <v>Select Response</v>
      </c>
      <c r="BG81" s="49"/>
      <c r="BH81" s="49"/>
      <c r="BI81" s="49"/>
      <c r="BJ81" s="49"/>
      <c r="BK81" s="49"/>
      <c r="BL81" s="50" t="str">
        <f t="shared" si="44"/>
        <v>Select Response</v>
      </c>
      <c r="BM81" s="49"/>
      <c r="BN81" s="49"/>
      <c r="BO81" s="49"/>
      <c r="BP81" s="49"/>
      <c r="BQ81" s="49"/>
      <c r="BR81" s="50" t="str">
        <f t="shared" si="45"/>
        <v>N/A</v>
      </c>
      <c r="BS81" s="49"/>
      <c r="BT81" s="49"/>
      <c r="BU81" s="49"/>
      <c r="BV81" s="49"/>
      <c r="BW81" s="49"/>
      <c r="BX81" s="50" t="str">
        <f t="shared" si="46"/>
        <v>Select Response</v>
      </c>
      <c r="BY81" s="49"/>
      <c r="BZ81" s="49"/>
      <c r="CA81" s="49"/>
      <c r="CB81" s="49"/>
      <c r="CC81" s="49"/>
      <c r="CD81" s="50" t="str">
        <f t="shared" si="47"/>
        <v>Select Response</v>
      </c>
      <c r="CE81" s="49"/>
      <c r="CF81" s="49"/>
      <c r="CG81" s="49"/>
      <c r="CH81" s="49"/>
      <c r="CI81" s="49"/>
      <c r="CJ81" s="50" t="str">
        <f t="shared" si="48"/>
        <v>Select Response</v>
      </c>
      <c r="CK81" s="49"/>
      <c r="CL81" s="49"/>
      <c r="CM81" s="49"/>
      <c r="CN81" s="49"/>
      <c r="CO81" s="49"/>
      <c r="CP81" s="51"/>
      <c r="CQ81" s="50" t="str">
        <f>Lists!$C$2</f>
        <v>Select Response</v>
      </c>
      <c r="CR81" s="50"/>
    </row>
    <row r="82" spans="1:96" x14ac:dyDescent="0.2">
      <c r="AZ82" s="48"/>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51"/>
      <c r="CQ82" s="49"/>
      <c r="CR82" s="50"/>
    </row>
  </sheetData>
  <sheetProtection algorithmName="SHA-512" hashValue="ugmUinwNPQDdSDPNtIc0sS3FzbpnHyFdEiZzDT3vJDVZBfC/lx12AUp6dMagVvDcx4/aDZgTbk4AL7I/bWlDDw==" saltValue="c3aoVa7SnBH+nYI3u8Nb4g==" spinCount="100000" sheet="1" objects="1" scenarios="1"/>
  <mergeCells count="1">
    <mergeCell ref="C1:I1"/>
  </mergeCells>
  <conditionalFormatting sqref="AZ1:CH3 CJ1:CJ3 AZ4:CO81 AZ82:CH1048576 CJ82:CJ1048576">
    <cfRule type="containsText" dxfId="9" priority="8" operator="containsText" text="N/A">
      <formula>NOT(ISERROR(SEARCH("N/A",AZ1)))</formula>
    </cfRule>
    <cfRule type="containsText" dxfId="8" priority="9" operator="containsText" text="Select Response">
      <formula>NOT(ISERROR(SEARCH("Select Response",AZ1)))</formula>
    </cfRule>
  </conditionalFormatting>
  <conditionalFormatting sqref="CQ1:CQ2 CQ4:CQ1048576">
    <cfRule type="containsText" dxfId="7" priority="1" operator="containsText" text="1">
      <formula>NOT(ISERROR(SEARCH("1",CQ1)))</formula>
    </cfRule>
    <cfRule type="containsText" dxfId="6" priority="2" operator="containsText" text="2">
      <formula>NOT(ISERROR(SEARCH("2",CQ1)))</formula>
    </cfRule>
    <cfRule type="containsText" dxfId="5" priority="3" operator="containsText" text="3">
      <formula>NOT(ISERROR(SEARCH("3",CQ1)))</formula>
    </cfRule>
    <cfRule type="containsText" dxfId="4" priority="4" operator="containsText" text="4">
      <formula>NOT(ISERROR(SEARCH("4",CQ1)))</formula>
    </cfRule>
    <cfRule type="containsText" dxfId="3" priority="5" operator="containsText" text="5">
      <formula>NOT(ISERROR(SEARCH("5",CQ1)))</formula>
    </cfRule>
    <cfRule type="containsText" dxfId="2" priority="6" operator="containsText" text="N/A">
      <formula>NOT(ISERROR(SEARCH("N/A",CQ1)))</formula>
    </cfRule>
    <cfRule type="containsText" dxfId="1" priority="7" operator="containsText" text="Select Response">
      <formula>NOT(ISERROR(SEARCH("Select Response",CQ1)))</formula>
    </cfRule>
  </conditionalFormatting>
  <dataValidations count="3">
    <dataValidation type="list" allowBlank="1" showInputMessage="1" showErrorMessage="1" sqref="BA73:BC77 BA26:BC31 BA16:BC24 BA5:BC14 BG73:BI77 BM73:BO77 BS73:BU77 BY73:CA77 CE73:CG77 CK73:CM77 BG26:BI31 BM26:BO31 BS26:BU31 BY26:CA31 CE26:CG31 CK26:CM31 BG16:BI24 BM16:BO24 BS16:BU24 BY16:CA24 CE16:CG24 CK16:CM24 BG5:BI14 BM5:BO14 BS5:BU14 BY5:CA14 CE5:CG14 CK5:CM14 CK65:CM71 CE65:CG71 BY65:CA71 BS65:BU71 BM65:BO71 BG65:BI71 BA65:BC71 BA79:BC81 BG79:BI81 BM79:BO81 BS79:BU81 BY79:CA81 CE79:CG81 CK79:CM81 BA33:BC63 BG33:BI63 BM33:BO63 BS33:BU63 BY33:CA63 CE33:CG63 CK33:CM63" xr:uid="{CCAA479C-4B9A-024A-8BA2-BE2AC23B4BCB}">
      <formula1>K5:N5</formula1>
    </dataValidation>
    <dataValidation type="list" allowBlank="1" showInputMessage="1" showErrorMessage="1" sqref="BD5:BE14 BD73:BE77 BD26:BE31 BD16:BE24 BJ5:BK14 BP5:BQ14 BV5:BW14 CB5:CC14 CH5:CI14 CN5:CO14 BJ73:BK77 BP73:BQ77 BV73:BW77 CB73:CC77 CH73:CI77 CN73:CO77 BJ26:BK31 BP26:BQ31 BV26:BW31 CB26:CC31 CH26:CI31 CN26:CO31 BJ16:BK24 BP16:BQ24 BV16:BW24 CB16:CC24 CH16:CI24 CN16:CO24 CN65:CO71 CH65:CI71 CB65:CC71 BV65:BW71 BP65:BQ71 BJ65:BK71 BD65:BE71 BD79:BE81 BJ79:BK81 BP79:BQ81 BV79:BW81 CB79:CC81 CH79:CI81 CN79:CO81 BD33:BE63 BJ33:BK63 BP33:BQ63 BV33:BW63 CB33:CC63 CH33:CI63 CN33:CO63" xr:uid="{BEC944F6-C697-F04F-959E-D2C024E24B5D}">
      <formula1>M5:Q5</formula1>
    </dataValidation>
    <dataValidation type="list" allowBlank="1" showInputMessage="1" showErrorMessage="1" sqref="AZ5:AZ14 AZ16:AZ24 AZ26:AZ31 AZ73:AZ77 BF5:BF14 BL5:BL14 BR5:BR14 BX5:BX14 CD5:CD14 CJ5:CJ14 BF16:BF24 BL16:BL24 BR16:BR24 BX16:BX24 CD16:CD24 CJ16:CJ24 BF26:BF31 BL26:BL31 BR26:BR31 BX26:BX31 CD26:CD31 CJ26:CJ31 BF73:BF77 BL73:BL77 BR73:BR77 BX73:BX77 CD73:CD77 CJ73:CJ77 CJ65:CJ71 CD65:CD71 BX65:BX71 BR65:BR71 BL65:BL71 BF65:BF71 AZ65:AZ71 AZ79:AZ81 BF79:BF81 BL79:BL81 BR79:BR81 BX79:BX81 CD79:CD81 CJ79:CJ81 AZ33:AZ63 BF33:BF63 BL33:BL63 BR33:BR63 BX33:BX63 CD33:CD63 CJ33:CJ63" xr:uid="{AFDFA417-5512-FB42-B4C6-03CFB8C02654}">
      <formula1>J5:O5</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A7CCC2B-5CB8-B746-8A44-BAD8969DEC3E}">
          <x14:formula1>
            <xm:f>Lists!$C$2:$C$8</xm:f>
          </x14:formula1>
          <xm:sqref>CQ26:CQ31 CQ16:CQ24 CQ73:CQ77 CQ33:CQ63 CQ65:CQ71 CQ79:CQ81 CQ5:CQ14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E626-0D87-564D-A1C5-0B6678AAF910}">
  <dimension ref="A1:V32"/>
  <sheetViews>
    <sheetView topLeftCell="A11" zoomScale="161" workbookViewId="0">
      <selection activeCell="A12" sqref="A12"/>
    </sheetView>
  </sheetViews>
  <sheetFormatPr baseColWidth="10" defaultColWidth="11" defaultRowHeight="16" x14ac:dyDescent="0.2"/>
  <cols>
    <col min="1" max="1" width="63.1640625" style="1" customWidth="1"/>
    <col min="12" max="12" width="0" hidden="1" customWidth="1"/>
    <col min="13" max="22" width="11" hidden="1" customWidth="1"/>
    <col min="23" max="23" width="0" hidden="1" customWidth="1"/>
  </cols>
  <sheetData>
    <row r="1" spans="1:22" ht="17" x14ac:dyDescent="0.2">
      <c r="A1" s="18" t="s">
        <v>420</v>
      </c>
      <c r="B1" s="19"/>
      <c r="C1" s="19"/>
      <c r="D1" s="19"/>
      <c r="E1" s="19"/>
      <c r="F1" s="19"/>
      <c r="G1" s="19"/>
      <c r="H1" s="19"/>
      <c r="I1" s="19"/>
      <c r="J1" s="19"/>
      <c r="K1" s="19"/>
    </row>
    <row r="2" spans="1:22" ht="17" x14ac:dyDescent="0.2">
      <c r="A2" s="1" t="s">
        <v>340</v>
      </c>
      <c r="B2" t="str">
        <f t="shared" ref="B2:B14" ca="1" si="0">IF(OR(ISNUMBER(MATCH(M4,P4:V4,0)),ISNUMBER(MATCH(N4,P4:V4,0))),"FLAG","OK")</f>
        <v>OK</v>
      </c>
    </row>
    <row r="3" spans="1:22" ht="17" x14ac:dyDescent="0.2">
      <c r="A3" s="1" t="s">
        <v>23</v>
      </c>
      <c r="B3" t="str">
        <f t="shared" ca="1" si="0"/>
        <v>OK</v>
      </c>
      <c r="M3" s="5" t="s">
        <v>391</v>
      </c>
      <c r="O3" s="5" t="s">
        <v>393</v>
      </c>
      <c r="P3" t="s">
        <v>394</v>
      </c>
      <c r="Q3" t="s">
        <v>395</v>
      </c>
      <c r="R3" t="s">
        <v>396</v>
      </c>
      <c r="S3" t="s">
        <v>397</v>
      </c>
      <c r="T3" t="s">
        <v>398</v>
      </c>
      <c r="U3" t="s">
        <v>399</v>
      </c>
      <c r="V3" t="s">
        <v>400</v>
      </c>
    </row>
    <row r="4" spans="1:22" ht="17" x14ac:dyDescent="0.2">
      <c r="A4" s="1" t="s">
        <v>175</v>
      </c>
      <c r="B4" t="str">
        <f t="shared" ca="1" si="0"/>
        <v>OK</v>
      </c>
      <c r="M4" t="s">
        <v>341</v>
      </c>
      <c r="N4" t="s">
        <v>196</v>
      </c>
      <c r="O4">
        <f>MATCH(A2,ScreeningTool!B:B,0)</f>
        <v>9</v>
      </c>
      <c r="P4" t="str" cm="1">
        <f t="array" aca="1" ref="P4" ca="1">INDIRECT("ScreeningTool!"&amp;P$3&amp;$O4)</f>
        <v>N/A</v>
      </c>
      <c r="Q4" t="str" cm="1">
        <f t="array" aca="1" ref="Q4" ca="1">INDIRECT("ScreeningTool!"&amp;Q$3&amp;$O4)</f>
        <v>Select Response</v>
      </c>
      <c r="R4" t="str" cm="1">
        <f t="array" aca="1" ref="R4" ca="1">INDIRECT("ScreeningTool!"&amp;R$3&amp;$O4)</f>
        <v>Select Response</v>
      </c>
      <c r="S4" t="str" cm="1">
        <f t="array" aca="1" ref="S4" ca="1">INDIRECT("ScreeningTool!"&amp;S$3&amp;$O4)</f>
        <v>Select Response</v>
      </c>
      <c r="T4" t="str" cm="1">
        <f t="array" aca="1" ref="T4" ca="1">INDIRECT("ScreeningTool!"&amp;T$3&amp;$O4)</f>
        <v>Select Response</v>
      </c>
      <c r="U4" t="str" cm="1">
        <f t="array" aca="1" ref="U4" ca="1">INDIRECT("ScreeningTool!"&amp;U$3&amp;$O4)</f>
        <v>Select Response</v>
      </c>
      <c r="V4" t="str" cm="1">
        <f t="array" aca="1" ref="V4" ca="1">INDIRECT("ScreeningTool!"&amp;V$3&amp;$O4)</f>
        <v>Select Response</v>
      </c>
    </row>
    <row r="5" spans="1:22" ht="34" x14ac:dyDescent="0.2">
      <c r="A5" s="1" t="s">
        <v>389</v>
      </c>
      <c r="B5" t="str">
        <f t="shared" ca="1" si="0"/>
        <v>OK</v>
      </c>
      <c r="M5" t="s">
        <v>9</v>
      </c>
      <c r="N5" t="s">
        <v>196</v>
      </c>
      <c r="O5">
        <f>MATCH(A3,ScreeningTool!B:B,0)</f>
        <v>11</v>
      </c>
      <c r="P5" t="str" cm="1">
        <f t="array" aca="1" ref="P5" ca="1">INDIRECT("ScreeningTool!"&amp;P$3&amp;$O5)</f>
        <v>N/A</v>
      </c>
      <c r="Q5" t="str" cm="1">
        <f t="array" aca="1" ref="Q5" ca="1">INDIRECT("ScreeningTool!"&amp;Q$3&amp;$O5)</f>
        <v>Select Response</v>
      </c>
      <c r="R5" t="str" cm="1">
        <f t="array" aca="1" ref="R5" ca="1">INDIRECT("ScreeningTool!"&amp;R$3&amp;$O5)</f>
        <v>Select Response</v>
      </c>
      <c r="S5" t="str" cm="1">
        <f t="array" aca="1" ref="S5" ca="1">INDIRECT("ScreeningTool!"&amp;S$3&amp;$O5)</f>
        <v>Select Response</v>
      </c>
      <c r="T5" t="str" cm="1">
        <f t="array" aca="1" ref="T5" ca="1">INDIRECT("ScreeningTool!"&amp;T$3&amp;$O5)</f>
        <v>Select Response</v>
      </c>
      <c r="U5" t="str" cm="1">
        <f t="array" aca="1" ref="U5" ca="1">INDIRECT("ScreeningTool!"&amp;U$3&amp;$O5)</f>
        <v>Select Response</v>
      </c>
      <c r="V5" t="str" cm="1">
        <f t="array" aca="1" ref="V5" ca="1">INDIRECT("ScreeningTool!"&amp;V$3&amp;$O5)</f>
        <v>Select Response</v>
      </c>
    </row>
    <row r="6" spans="1:22" ht="17" x14ac:dyDescent="0.2">
      <c r="A6" s="1" t="s">
        <v>115</v>
      </c>
      <c r="B6" t="str">
        <f t="shared" ca="1" si="0"/>
        <v>OK</v>
      </c>
      <c r="M6" t="s">
        <v>9</v>
      </c>
      <c r="N6" t="s">
        <v>196</v>
      </c>
      <c r="O6">
        <f>MATCH(A4,ScreeningTool!B:B,0)</f>
        <v>13</v>
      </c>
      <c r="P6" t="str" cm="1">
        <f t="array" aca="1" ref="P6" ca="1">INDIRECT("ScreeningTool!"&amp;P$3&amp;$O6)</f>
        <v>Select Response</v>
      </c>
      <c r="Q6" t="str" cm="1">
        <f t="array" aca="1" ref="Q6" ca="1">INDIRECT("ScreeningTool!"&amp;Q$3&amp;$O6)</f>
        <v>N/A</v>
      </c>
      <c r="R6" t="str" cm="1">
        <f t="array" aca="1" ref="R6" ca="1">INDIRECT("ScreeningTool!"&amp;R$3&amp;$O6)</f>
        <v>N/A</v>
      </c>
      <c r="S6" t="str" cm="1">
        <f t="array" aca="1" ref="S6" ca="1">INDIRECT("ScreeningTool!"&amp;S$3&amp;$O6)</f>
        <v>N/A</v>
      </c>
      <c r="T6" t="str" cm="1">
        <f t="array" aca="1" ref="T6" ca="1">INDIRECT("ScreeningTool!"&amp;T$3&amp;$O6)</f>
        <v>N/A</v>
      </c>
      <c r="U6" t="str" cm="1">
        <f t="array" aca="1" ref="U6" ca="1">INDIRECT("ScreeningTool!"&amp;U$3&amp;$O6)</f>
        <v>N/A</v>
      </c>
      <c r="V6" t="str" cm="1">
        <f t="array" aca="1" ref="V6" ca="1">INDIRECT("ScreeningTool!"&amp;V$3&amp;$O6)</f>
        <v>N/A</v>
      </c>
    </row>
    <row r="7" spans="1:22" ht="34" x14ac:dyDescent="0.2">
      <c r="A7" s="1" t="s">
        <v>372</v>
      </c>
      <c r="B7" t="str">
        <f t="shared" ca="1" si="0"/>
        <v>OK</v>
      </c>
      <c r="M7" t="s">
        <v>9</v>
      </c>
      <c r="N7" t="s">
        <v>196</v>
      </c>
      <c r="O7">
        <f>MATCH(A5,ScreeningTool!B:B,0)</f>
        <v>17</v>
      </c>
      <c r="P7" t="str" cm="1">
        <f t="array" aca="1" ref="P7" ca="1">INDIRECT("ScreeningTool!"&amp;P$3&amp;$O7)</f>
        <v>N/A</v>
      </c>
      <c r="Q7" t="str" cm="1">
        <f t="array" aca="1" ref="Q7" ca="1">INDIRECT("ScreeningTool!"&amp;Q$3&amp;$O7)</f>
        <v>Select Response</v>
      </c>
      <c r="R7" t="str" cm="1">
        <f t="array" aca="1" ref="R7" ca="1">INDIRECT("ScreeningTool!"&amp;R$3&amp;$O7)</f>
        <v>Select Response</v>
      </c>
      <c r="S7" t="str" cm="1">
        <f t="array" aca="1" ref="S7" ca="1">INDIRECT("ScreeningTool!"&amp;S$3&amp;$O7)</f>
        <v>Select Response</v>
      </c>
      <c r="T7" t="str" cm="1">
        <f t="array" aca="1" ref="T7" ca="1">INDIRECT("ScreeningTool!"&amp;T$3&amp;$O7)</f>
        <v>Select Response</v>
      </c>
      <c r="U7" t="str" cm="1">
        <f t="array" aca="1" ref="U7" ca="1">INDIRECT("ScreeningTool!"&amp;U$3&amp;$O7)</f>
        <v>Select Response</v>
      </c>
      <c r="V7" t="str" cm="1">
        <f t="array" aca="1" ref="V7" ca="1">INDIRECT("ScreeningTool!"&amp;V$3&amp;$O7)</f>
        <v>Select Response</v>
      </c>
    </row>
    <row r="8" spans="1:22" ht="17" x14ac:dyDescent="0.2">
      <c r="A8" s="1" t="s">
        <v>183</v>
      </c>
      <c r="B8" t="str">
        <f t="shared" ca="1" si="0"/>
        <v>OK</v>
      </c>
      <c r="M8" t="s">
        <v>9</v>
      </c>
      <c r="N8" t="s">
        <v>196</v>
      </c>
      <c r="O8">
        <f>MATCH(A6,ScreeningTool!B:B,0)</f>
        <v>18</v>
      </c>
      <c r="P8" t="str" cm="1">
        <f t="array" aca="1" ref="P8" ca="1">INDIRECT("ScreeningTool!"&amp;P$3&amp;$O8)</f>
        <v>N/A</v>
      </c>
      <c r="Q8" t="str" cm="1">
        <f t="array" aca="1" ref="Q8" ca="1">INDIRECT("ScreeningTool!"&amp;Q$3&amp;$O8)</f>
        <v>Select Response</v>
      </c>
      <c r="R8" t="str" cm="1">
        <f t="array" aca="1" ref="R8" ca="1">INDIRECT("ScreeningTool!"&amp;R$3&amp;$O8)</f>
        <v>Select Response</v>
      </c>
      <c r="S8" t="str" cm="1">
        <f t="array" aca="1" ref="S8" ca="1">INDIRECT("ScreeningTool!"&amp;S$3&amp;$O8)</f>
        <v>Select Response</v>
      </c>
      <c r="T8" t="str" cm="1">
        <f t="array" aca="1" ref="T8" ca="1">INDIRECT("ScreeningTool!"&amp;T$3&amp;$O8)</f>
        <v>Select Response</v>
      </c>
      <c r="U8" t="str" cm="1">
        <f t="array" aca="1" ref="U8" ca="1">INDIRECT("ScreeningTool!"&amp;U$3&amp;$O8)</f>
        <v>Select Response</v>
      </c>
      <c r="V8" t="str" cm="1">
        <f t="array" aca="1" ref="V8" ca="1">INDIRECT("ScreeningTool!"&amp;V$3&amp;$O8)</f>
        <v>Select Response</v>
      </c>
    </row>
    <row r="9" spans="1:22" ht="102" x14ac:dyDescent="0.2">
      <c r="A9" s="1" t="s">
        <v>377</v>
      </c>
      <c r="B9" t="str">
        <f t="shared" ca="1" si="0"/>
        <v>OK</v>
      </c>
      <c r="M9" t="s">
        <v>9</v>
      </c>
      <c r="N9" t="s">
        <v>196</v>
      </c>
      <c r="O9">
        <f>MATCH(A7,ScreeningTool!B:B,0)</f>
        <v>22</v>
      </c>
      <c r="P9" t="str" cm="1">
        <f t="array" aca="1" ref="P9" ca="1">INDIRECT("ScreeningTool!"&amp;P$3&amp;$O9)</f>
        <v>N/A</v>
      </c>
      <c r="Q9" t="str" cm="1">
        <f t="array" aca="1" ref="Q9" ca="1">INDIRECT("ScreeningTool!"&amp;Q$3&amp;$O9)</f>
        <v>Select Response</v>
      </c>
      <c r="R9" t="str" cm="1">
        <f t="array" aca="1" ref="R9" ca="1">INDIRECT("ScreeningTool!"&amp;R$3&amp;$O9)</f>
        <v>Select Response</v>
      </c>
      <c r="S9" t="str" cm="1">
        <f t="array" aca="1" ref="S9" ca="1">INDIRECT("ScreeningTool!"&amp;S$3&amp;$O9)</f>
        <v>Select Response</v>
      </c>
      <c r="T9" t="str" cm="1">
        <f t="array" aca="1" ref="T9" ca="1">INDIRECT("ScreeningTool!"&amp;T$3&amp;$O9)</f>
        <v>Select Response</v>
      </c>
      <c r="U9" t="str" cm="1">
        <f t="array" aca="1" ref="U9" ca="1">INDIRECT("ScreeningTool!"&amp;U$3&amp;$O9)</f>
        <v>Select Response</v>
      </c>
      <c r="V9" t="str" cm="1">
        <f t="array" aca="1" ref="V9" ca="1">INDIRECT("ScreeningTool!"&amp;V$3&amp;$O9)</f>
        <v>Select Response</v>
      </c>
    </row>
    <row r="10" spans="1:22" ht="34" x14ac:dyDescent="0.2">
      <c r="A10" s="1" t="s">
        <v>194</v>
      </c>
      <c r="B10" t="str">
        <f t="shared" ca="1" si="0"/>
        <v>OK</v>
      </c>
      <c r="M10" t="s">
        <v>9</v>
      </c>
      <c r="N10" t="s">
        <v>196</v>
      </c>
      <c r="O10">
        <f>MATCH(A8,ScreeningTool!B:B,0)</f>
        <v>26</v>
      </c>
      <c r="P10" t="str" cm="1">
        <f t="array" aca="1" ref="P10" ca="1">INDIRECT("ScreeningTool!"&amp;P$3&amp;$O10)</f>
        <v>N/A</v>
      </c>
      <c r="Q10" t="str" cm="1">
        <f t="array" aca="1" ref="Q10" ca="1">INDIRECT("ScreeningTool!"&amp;Q$3&amp;$O10)</f>
        <v>Select Response</v>
      </c>
      <c r="R10" t="str" cm="1">
        <f t="array" aca="1" ref="R10" ca="1">INDIRECT("ScreeningTool!"&amp;R$3&amp;$O10)</f>
        <v>Select Response</v>
      </c>
      <c r="S10" t="str" cm="1">
        <f t="array" aca="1" ref="S10" ca="1">INDIRECT("ScreeningTool!"&amp;S$3&amp;$O10)</f>
        <v>N/A</v>
      </c>
      <c r="T10" t="str" cm="1">
        <f t="array" aca="1" ref="T10" ca="1">INDIRECT("ScreeningTool!"&amp;T$3&amp;$O10)</f>
        <v>Select Response</v>
      </c>
      <c r="U10" t="str" cm="1">
        <f t="array" aca="1" ref="U10" ca="1">INDIRECT("ScreeningTool!"&amp;U$3&amp;$O10)</f>
        <v>Select Response</v>
      </c>
      <c r="V10" t="str" cm="1">
        <f t="array" aca="1" ref="V10" ca="1">INDIRECT("ScreeningTool!"&amp;V$3&amp;$O10)</f>
        <v>Select Response</v>
      </c>
    </row>
    <row r="11" spans="1:22" ht="136" x14ac:dyDescent="0.2">
      <c r="A11" s="1" t="s">
        <v>431</v>
      </c>
      <c r="B11" t="str">
        <f ca="1">IF(OR(ISNUMBER(MATCH(M13,P13:V13,0)),ISNUMBER(MATCH(N13,P13:V13,0))),"FLAG","OK")</f>
        <v>OK</v>
      </c>
      <c r="M11" t="s">
        <v>353</v>
      </c>
      <c r="N11" t="s">
        <v>196</v>
      </c>
      <c r="O11">
        <v>41</v>
      </c>
      <c r="P11" t="str" cm="1">
        <f t="array" aca="1" ref="P11" ca="1">INDIRECT("ScreeningTool!"&amp;P$3&amp;$O11)</f>
        <v>N/A</v>
      </c>
      <c r="Q11" t="str" cm="1">
        <f t="array" aca="1" ref="Q11" ca="1">INDIRECT("ScreeningTool!"&amp;Q$3&amp;$O11)</f>
        <v>Select Response</v>
      </c>
      <c r="R11" t="str" cm="1">
        <f t="array" aca="1" ref="R11" ca="1">INDIRECT("ScreeningTool!"&amp;R$3&amp;$O11)</f>
        <v>Select Response</v>
      </c>
      <c r="S11" t="str" cm="1">
        <f t="array" aca="1" ref="S11" ca="1">INDIRECT("ScreeningTool!"&amp;S$3&amp;$O11)</f>
        <v>Select Response</v>
      </c>
      <c r="T11" t="str" cm="1">
        <f t="array" aca="1" ref="T11" ca="1">INDIRECT("ScreeningTool!"&amp;T$3&amp;$O11)</f>
        <v>Select Response</v>
      </c>
      <c r="U11" t="str" cm="1">
        <f t="array" aca="1" ref="U11" ca="1">INDIRECT("ScreeningTool!"&amp;U$3&amp;$O11)</f>
        <v>Select Response</v>
      </c>
      <c r="V11" t="str" cm="1">
        <f t="array" aca="1" ref="V11" ca="1">INDIRECT("ScreeningTool!"&amp;V$3&amp;$O11)</f>
        <v>Select Response</v>
      </c>
    </row>
    <row r="12" spans="1:22" ht="51" x14ac:dyDescent="0.2">
      <c r="A12" s="1" t="s">
        <v>79</v>
      </c>
      <c r="B12" t="str">
        <f t="shared" ca="1" si="0"/>
        <v>OK</v>
      </c>
      <c r="M12" t="s">
        <v>9</v>
      </c>
      <c r="N12" t="s">
        <v>196</v>
      </c>
      <c r="O12">
        <f>MATCH(A10,ScreeningTool!B:B,0)</f>
        <v>44</v>
      </c>
      <c r="P12" t="str" cm="1">
        <f t="array" aca="1" ref="P12" ca="1">INDIRECT("ScreeningTool!"&amp;P$3&amp;$O12)</f>
        <v>N/A</v>
      </c>
      <c r="Q12" t="str" cm="1">
        <f t="array" aca="1" ref="Q12" ca="1">INDIRECT("ScreeningTool!"&amp;Q$3&amp;$O12)</f>
        <v>N/A</v>
      </c>
      <c r="R12" t="str" cm="1">
        <f t="array" aca="1" ref="R12" ca="1">INDIRECT("ScreeningTool!"&amp;R$3&amp;$O12)</f>
        <v>Select Response</v>
      </c>
      <c r="S12" t="str" cm="1">
        <f t="array" aca="1" ref="S12" ca="1">INDIRECT("ScreeningTool!"&amp;S$3&amp;$O12)</f>
        <v>N/A</v>
      </c>
      <c r="T12" t="str" cm="1">
        <f t="array" aca="1" ref="T12" ca="1">INDIRECT("ScreeningTool!"&amp;T$3&amp;$O12)</f>
        <v>Select Response</v>
      </c>
      <c r="U12" t="str" cm="1">
        <f t="array" aca="1" ref="U12" ca="1">INDIRECT("ScreeningTool!"&amp;U$3&amp;$O12)</f>
        <v>Select Response</v>
      </c>
      <c r="V12" t="str" cm="1">
        <f t="array" aca="1" ref="V12" ca="1">INDIRECT("ScreeningTool!"&amp;V$3&amp;$O12)</f>
        <v>Select Response</v>
      </c>
    </row>
    <row r="13" spans="1:22" ht="17" x14ac:dyDescent="0.2">
      <c r="A13" s="1" t="s">
        <v>248</v>
      </c>
      <c r="B13" t="str">
        <f t="shared" ca="1" si="0"/>
        <v>OK</v>
      </c>
      <c r="M13" t="s">
        <v>9</v>
      </c>
      <c r="N13" t="s">
        <v>196</v>
      </c>
      <c r="O13" t="e">
        <f>MATCH(A11,ScreeningTool!B:B,0)</f>
        <v>#VALUE!</v>
      </c>
      <c r="P13" t="e" cm="1">
        <f t="array" aca="1" ref="P13" ca="1">INDIRECT("ScreeningTool!"&amp;P$3&amp;$O13)</f>
        <v>#VALUE!</v>
      </c>
      <c r="Q13" t="e" cm="1">
        <f t="array" aca="1" ref="Q13" ca="1">INDIRECT("ScreeningTool!"&amp;Q$3&amp;$O13)</f>
        <v>#VALUE!</v>
      </c>
      <c r="R13" t="e" cm="1">
        <f t="array" aca="1" ref="R13" ca="1">INDIRECT("ScreeningTool!"&amp;R$3&amp;$O13)</f>
        <v>#VALUE!</v>
      </c>
      <c r="S13" t="e" cm="1">
        <f t="array" aca="1" ref="S13" ca="1">INDIRECT("ScreeningTool!"&amp;S$3&amp;$O13)</f>
        <v>#VALUE!</v>
      </c>
      <c r="T13" t="e" cm="1">
        <f t="array" aca="1" ref="T13" ca="1">INDIRECT("ScreeningTool!"&amp;T$3&amp;$O13)</f>
        <v>#VALUE!</v>
      </c>
      <c r="U13" t="e" cm="1">
        <f t="array" aca="1" ref="U13" ca="1">INDIRECT("ScreeningTool!"&amp;U$3&amp;$O13)</f>
        <v>#VALUE!</v>
      </c>
      <c r="V13" t="e" cm="1">
        <f t="array" aca="1" ref="V13" ca="1">INDIRECT("ScreeningTool!"&amp;V$3&amp;$O13)</f>
        <v>#VALUE!</v>
      </c>
    </row>
    <row r="14" spans="1:22" ht="17" x14ac:dyDescent="0.2">
      <c r="A14" s="1" t="s">
        <v>392</v>
      </c>
      <c r="B14" t="str">
        <f t="shared" ca="1" si="0"/>
        <v>OK</v>
      </c>
      <c r="M14" t="s">
        <v>9</v>
      </c>
      <c r="N14" t="s">
        <v>196</v>
      </c>
      <c r="O14">
        <f>MATCH(A12,ScreeningTool!B:B,0)</f>
        <v>69</v>
      </c>
      <c r="P14" t="str" cm="1">
        <f t="array" aca="1" ref="P14" ca="1">INDIRECT("ScreeningTool!"&amp;P$3&amp;$O14)</f>
        <v>Select Response</v>
      </c>
      <c r="Q14" t="str" cm="1">
        <f t="array" aca="1" ref="Q14" ca="1">INDIRECT("ScreeningTool!"&amp;Q$3&amp;$O14)</f>
        <v>N/A</v>
      </c>
      <c r="R14" t="str" cm="1">
        <f t="array" aca="1" ref="R14" ca="1">INDIRECT("ScreeningTool!"&amp;R$3&amp;$O14)</f>
        <v>N/A</v>
      </c>
      <c r="S14" t="str" cm="1">
        <f t="array" aca="1" ref="S14" ca="1">INDIRECT("ScreeningTool!"&amp;S$3&amp;$O14)</f>
        <v>N/A</v>
      </c>
      <c r="T14" t="str" cm="1">
        <f t="array" aca="1" ref="T14" ca="1">INDIRECT("ScreeningTool!"&amp;T$3&amp;$O14)</f>
        <v>N/A</v>
      </c>
      <c r="U14" t="str" cm="1">
        <f t="array" aca="1" ref="U14" ca="1">INDIRECT("ScreeningTool!"&amp;U$3&amp;$O14)</f>
        <v>N/A</v>
      </c>
      <c r="V14" t="str" cm="1">
        <f t="array" aca="1" ref="V14" ca="1">INDIRECT("ScreeningTool!"&amp;V$3&amp;$O14)</f>
        <v>N/A</v>
      </c>
    </row>
    <row r="15" spans="1:22" ht="34" x14ac:dyDescent="0.2">
      <c r="A15" s="1" t="s">
        <v>261</v>
      </c>
      <c r="B15" t="str">
        <f ca="1">IF(OR(ISNUMBER(MATCH(M18,P18:V18,0)),ISNUMBER(MATCH(N18,P18:V18,0))),"FLAG","OK")</f>
        <v>OK</v>
      </c>
      <c r="M15" t="s">
        <v>9</v>
      </c>
      <c r="N15" t="s">
        <v>196</v>
      </c>
      <c r="O15">
        <f>MATCH(A13,ScreeningTool!B:B,0)</f>
        <v>73</v>
      </c>
      <c r="P15" t="str" cm="1">
        <f t="array" aca="1" ref="P15" ca="1">INDIRECT("ScreeningTool!"&amp;P$3&amp;$O15)</f>
        <v>Select Response</v>
      </c>
      <c r="Q15" t="str" cm="1">
        <f t="array" aca="1" ref="Q15" ca="1">INDIRECT("ScreeningTool!"&amp;Q$3&amp;$O15)</f>
        <v>N/A</v>
      </c>
      <c r="R15" t="str" cm="1">
        <f t="array" aca="1" ref="R15" ca="1">INDIRECT("ScreeningTool!"&amp;R$3&amp;$O15)</f>
        <v>N/A</v>
      </c>
      <c r="S15" t="str" cm="1">
        <f t="array" aca="1" ref="S15" ca="1">INDIRECT("ScreeningTool!"&amp;S$3&amp;$O15)</f>
        <v>N/A</v>
      </c>
      <c r="T15" t="str" cm="1">
        <f t="array" aca="1" ref="T15" ca="1">INDIRECT("ScreeningTool!"&amp;T$3&amp;$O15)</f>
        <v>N/A</v>
      </c>
      <c r="U15" t="str" cm="1">
        <f t="array" aca="1" ref="U15" ca="1">INDIRECT("ScreeningTool!"&amp;U$3&amp;$O15)</f>
        <v>N/A</v>
      </c>
      <c r="V15" t="str" cm="1">
        <f t="array" aca="1" ref="V15" ca="1">INDIRECT("ScreeningTool!"&amp;V$3&amp;$O15)</f>
        <v>N/A</v>
      </c>
    </row>
    <row r="16" spans="1:22" ht="34" x14ac:dyDescent="0.2">
      <c r="A16" s="1" t="s">
        <v>156</v>
      </c>
      <c r="B16" t="str">
        <f ca="1">IF(OR(ISNUMBER(MATCH(M19,P19:V19,0)),ISNUMBER(MATCH(N19,P19:V19,0))),"FLAG","OK")</f>
        <v>OK</v>
      </c>
      <c r="M16" t="s">
        <v>9</v>
      </c>
      <c r="N16" t="s">
        <v>196</v>
      </c>
      <c r="O16">
        <f>MATCH(A14,ScreeningTool!B:B,0)</f>
        <v>75</v>
      </c>
      <c r="P16" t="str" cm="1">
        <f t="array" aca="1" ref="P16" ca="1">INDIRECT("ScreeningTool!"&amp;P$3&amp;$O16)</f>
        <v>N/A</v>
      </c>
      <c r="Q16" t="str" cm="1">
        <f t="array" aca="1" ref="Q16" ca="1">INDIRECT("ScreeningTool!"&amp;Q$3&amp;$O16)</f>
        <v>N/A</v>
      </c>
      <c r="R16" t="str" cm="1">
        <f t="array" aca="1" ref="R16" ca="1">INDIRECT("ScreeningTool!"&amp;R$3&amp;$O16)</f>
        <v>Select Response</v>
      </c>
      <c r="S16" t="str" cm="1">
        <f t="array" aca="1" ref="S16" ca="1">INDIRECT("ScreeningTool!"&amp;S$3&amp;$O16)</f>
        <v>N/A</v>
      </c>
      <c r="T16" t="str" cm="1">
        <f t="array" aca="1" ref="T16" ca="1">INDIRECT("ScreeningTool!"&amp;T$3&amp;$O16)</f>
        <v>Select Response</v>
      </c>
      <c r="U16" t="str" cm="1">
        <f t="array" aca="1" ref="U16" ca="1">INDIRECT("ScreeningTool!"&amp;U$3&amp;$O16)</f>
        <v>N/A</v>
      </c>
      <c r="V16" t="str" cm="1">
        <f t="array" aca="1" ref="V16" ca="1">INDIRECT("ScreeningTool!"&amp;V$3&amp;$O16)</f>
        <v>N/A</v>
      </c>
    </row>
    <row r="18" spans="1:22" ht="18" thickBot="1" x14ac:dyDescent="0.25">
      <c r="A18" s="18" t="s">
        <v>419</v>
      </c>
      <c r="B18" s="19"/>
      <c r="C18" s="19"/>
      <c r="D18" s="19"/>
      <c r="E18" s="19"/>
      <c r="F18" s="19"/>
      <c r="G18" s="19"/>
      <c r="H18" s="19"/>
      <c r="I18" s="19"/>
      <c r="J18" s="19"/>
      <c r="K18" s="19"/>
      <c r="M18" t="s">
        <v>9</v>
      </c>
      <c r="N18" t="s">
        <v>196</v>
      </c>
      <c r="O18">
        <f>MATCH(A15,ScreeningTool!B:B,0)</f>
        <v>80</v>
      </c>
      <c r="P18" t="str" cm="1">
        <f t="array" aca="1" ref="P18" ca="1">INDIRECT("ScreeningTool!"&amp;P$3&amp;$O18)</f>
        <v>N/A</v>
      </c>
      <c r="Q18" t="str" cm="1">
        <f t="array" aca="1" ref="Q18" ca="1">INDIRECT("ScreeningTool!"&amp;Q$3&amp;$O18)</f>
        <v>Select Response</v>
      </c>
      <c r="R18" t="str" cm="1">
        <f t="array" aca="1" ref="R18" ca="1">INDIRECT("ScreeningTool!"&amp;R$3&amp;$O18)</f>
        <v>Select Response</v>
      </c>
      <c r="S18" t="str" cm="1">
        <f t="array" aca="1" ref="S18" ca="1">INDIRECT("ScreeningTool!"&amp;S$3&amp;$O18)</f>
        <v>Select Response</v>
      </c>
      <c r="T18" t="str" cm="1">
        <f t="array" aca="1" ref="T18" ca="1">INDIRECT("ScreeningTool!"&amp;T$3&amp;$O18)</f>
        <v>Select Response</v>
      </c>
      <c r="U18" t="str" cm="1">
        <f t="array" aca="1" ref="U18" ca="1">INDIRECT("ScreeningTool!"&amp;U$3&amp;$O18)</f>
        <v>Select Response</v>
      </c>
      <c r="V18" t="str" cm="1">
        <f t="array" aca="1" ref="V18" ca="1">INDIRECT("ScreeningTool!"&amp;V$3&amp;$O18)</f>
        <v>Select Response</v>
      </c>
    </row>
    <row r="19" spans="1:22" ht="51" x14ac:dyDescent="0.2">
      <c r="A19" s="2"/>
      <c r="B19" s="2" t="s">
        <v>421</v>
      </c>
      <c r="C19" s="1" t="s">
        <v>305</v>
      </c>
      <c r="D19" s="1" t="s">
        <v>311</v>
      </c>
      <c r="E19" s="1" t="s">
        <v>308</v>
      </c>
      <c r="F19" s="1" t="s">
        <v>309</v>
      </c>
      <c r="G19" s="1" t="s">
        <v>312</v>
      </c>
      <c r="H19" s="1" t="s">
        <v>314</v>
      </c>
      <c r="I19" s="1" t="s">
        <v>310</v>
      </c>
      <c r="J19" s="40" t="s">
        <v>387</v>
      </c>
      <c r="K19" s="41" t="s">
        <v>406</v>
      </c>
      <c r="M19" t="s">
        <v>9</v>
      </c>
      <c r="N19" t="s">
        <v>196</v>
      </c>
      <c r="O19">
        <f>MATCH(A16,ScreeningTool!B:B,0)</f>
        <v>81</v>
      </c>
      <c r="P19" t="str" cm="1">
        <f t="array" aca="1" ref="P19" ca="1">INDIRECT("ScreeningTool!"&amp;P$3&amp;$O19)</f>
        <v>N/A</v>
      </c>
      <c r="Q19" t="str" cm="1">
        <f t="array" aca="1" ref="Q19" ca="1">INDIRECT("ScreeningTool!"&amp;Q$3&amp;$O19)</f>
        <v>Select Response</v>
      </c>
      <c r="R19" t="str" cm="1">
        <f t="array" aca="1" ref="R19" ca="1">INDIRECT("ScreeningTool!"&amp;R$3&amp;$O19)</f>
        <v>Select Response</v>
      </c>
      <c r="S19" t="str" cm="1">
        <f t="array" aca="1" ref="S19" ca="1">INDIRECT("ScreeningTool!"&amp;S$3&amp;$O19)</f>
        <v>N/A</v>
      </c>
      <c r="T19" t="str" cm="1">
        <f t="array" aca="1" ref="T19" ca="1">INDIRECT("ScreeningTool!"&amp;T$3&amp;$O19)</f>
        <v>Select Response</v>
      </c>
      <c r="U19" t="str" cm="1">
        <f t="array" aca="1" ref="U19" ca="1">INDIRECT("ScreeningTool!"&amp;U$3&amp;$O19)</f>
        <v>Select Response</v>
      </c>
      <c r="V19" t="str" cm="1">
        <f t="array" aca="1" ref="V19" ca="1">INDIRECT("ScreeningTool!"&amp;V$3&amp;$O19)</f>
        <v>Select Response</v>
      </c>
    </row>
    <row r="20" spans="1:22" ht="34" x14ac:dyDescent="0.2">
      <c r="A20" s="2"/>
      <c r="B20" s="1" t="s">
        <v>401</v>
      </c>
      <c r="C20" s="1" t="s">
        <v>390</v>
      </c>
      <c r="D20" s="29">
        <v>5</v>
      </c>
      <c r="E20" s="29">
        <v>5</v>
      </c>
      <c r="F20" s="29">
        <v>4</v>
      </c>
      <c r="G20" s="29">
        <v>3</v>
      </c>
      <c r="H20" s="29">
        <v>2</v>
      </c>
      <c r="I20" s="29">
        <v>1</v>
      </c>
      <c r="J20" s="34"/>
      <c r="K20" s="35"/>
    </row>
    <row r="21" spans="1:22" ht="17" x14ac:dyDescent="0.2">
      <c r="A21" s="32" t="s">
        <v>3</v>
      </c>
      <c r="B21">
        <f>SUM(C21:I21)</f>
        <v>9</v>
      </c>
      <c r="C21">
        <f>COUNTIFS(ScreeningTool!$CQ4:$CQ13,"Select Response")</f>
        <v>9</v>
      </c>
      <c r="D21">
        <f>COUNTIFS(ScreeningTool!$CQ4:$CQ13,D$19)</f>
        <v>0</v>
      </c>
      <c r="E21">
        <f>COUNTIFS(ScreeningTool!$CQ4:$CQ13,E$19)</f>
        <v>0</v>
      </c>
      <c r="F21">
        <f>COUNTIFS(ScreeningTool!$CQ4:$CQ13,F$19)</f>
        <v>0</v>
      </c>
      <c r="G21">
        <f>COUNTIFS(ScreeningTool!$CQ4:$CQ13,G$19)</f>
        <v>0</v>
      </c>
      <c r="H21">
        <f>COUNTIFS(ScreeningTool!$CQ4:$CQ13,H$19)</f>
        <v>0</v>
      </c>
      <c r="I21">
        <f>COUNTIFS(ScreeningTool!$CQ4:$CQ13,I$19)</f>
        <v>0</v>
      </c>
      <c r="J21" s="36" t="e">
        <f t="shared" ref="J21:J27" si="1">SUMPRODUCT(D$20:I$20,D21:I21)/SUM(D21:I21)</f>
        <v>#DIV/0!</v>
      </c>
      <c r="K21" s="37">
        <f>SUM(D21:F21)/B21</f>
        <v>0</v>
      </c>
    </row>
    <row r="22" spans="1:22" ht="17" x14ac:dyDescent="0.2">
      <c r="A22" s="32" t="s">
        <v>102</v>
      </c>
      <c r="B22">
        <f t="shared" ref="B22:B27" si="2">SUM(C22:I22)</f>
        <v>8</v>
      </c>
      <c r="C22">
        <f>COUNTIFS(ScreeningTool!$CQ15:$CQ23,C$19)</f>
        <v>8</v>
      </c>
      <c r="D22">
        <f>COUNTIFS(ScreeningTool!$CQ15:$CQ23,D$19)</f>
        <v>0</v>
      </c>
      <c r="E22">
        <f>COUNTIFS(ScreeningTool!$CQ15:$CQ23,E$19)</f>
        <v>0</v>
      </c>
      <c r="F22">
        <f>COUNTIFS(ScreeningTool!$CQ15:$CQ23,F$19)</f>
        <v>0</v>
      </c>
      <c r="G22">
        <f>COUNTIFS(ScreeningTool!$CQ15:$CQ23,G$19)</f>
        <v>0</v>
      </c>
      <c r="H22">
        <f>COUNTIFS(ScreeningTool!$CQ15:$CQ23,H$19)</f>
        <v>0</v>
      </c>
      <c r="I22">
        <f>COUNTIFS(ScreeningTool!$CQ15:$CQ23,I$19)</f>
        <v>0</v>
      </c>
      <c r="J22" s="36" t="e">
        <f t="shared" si="1"/>
        <v>#DIV/0!</v>
      </c>
      <c r="K22" s="37">
        <f t="shared" ref="K22:K27" si="3">SUM(D22:F22)/B22</f>
        <v>0</v>
      </c>
    </row>
    <row r="23" spans="1:22" ht="17" x14ac:dyDescent="0.2">
      <c r="A23" s="32" t="s">
        <v>103</v>
      </c>
      <c r="B23">
        <f t="shared" si="2"/>
        <v>5</v>
      </c>
      <c r="C23">
        <f>COUNTIFS(ScreeningTool!$CQ25:$CQ30,C$19)</f>
        <v>5</v>
      </c>
      <c r="D23">
        <f>COUNTIFS(ScreeningTool!$CQ25:$CQ30,D$19)</f>
        <v>0</v>
      </c>
      <c r="E23">
        <f>COUNTIFS(ScreeningTool!$CQ25:$CQ30,E$19)</f>
        <v>0</v>
      </c>
      <c r="F23">
        <f>COUNTIFS(ScreeningTool!$CQ25:$CQ30,F$19)</f>
        <v>0</v>
      </c>
      <c r="G23">
        <f>COUNTIFS(ScreeningTool!$CQ25:$CQ30,G$19)</f>
        <v>0</v>
      </c>
      <c r="H23">
        <f>COUNTIFS(ScreeningTool!$CQ25:$CQ30,H$19)</f>
        <v>0</v>
      </c>
      <c r="I23">
        <f>COUNTIFS(ScreeningTool!$CQ25:$CQ30,I$19)</f>
        <v>0</v>
      </c>
      <c r="J23" s="36" t="e">
        <f t="shared" si="1"/>
        <v>#DIV/0!</v>
      </c>
      <c r="K23" s="37">
        <f t="shared" si="3"/>
        <v>0</v>
      </c>
    </row>
    <row r="24" spans="1:22" ht="17" x14ac:dyDescent="0.2">
      <c r="A24" s="32" t="s">
        <v>4</v>
      </c>
      <c r="B24">
        <f t="shared" si="2"/>
        <v>30</v>
      </c>
      <c r="C24">
        <f>COUNTIFS(ScreeningTool!$CQ32:$CQ62,C$19)</f>
        <v>30</v>
      </c>
      <c r="D24">
        <f>COUNTIFS(ScreeningTool!$CQ32:$CQ62,D$19)</f>
        <v>0</v>
      </c>
      <c r="E24">
        <f>COUNTIFS(ScreeningTool!$CQ32:$CQ62,E$19)</f>
        <v>0</v>
      </c>
      <c r="F24">
        <f>COUNTIFS(ScreeningTool!$CQ32:$CQ62,F$19)</f>
        <v>0</v>
      </c>
      <c r="G24">
        <f>COUNTIFS(ScreeningTool!$CQ32:$CQ62,G$19)</f>
        <v>0</v>
      </c>
      <c r="H24">
        <f>COUNTIFS(ScreeningTool!$CQ32:$CQ62,H$19)</f>
        <v>0</v>
      </c>
      <c r="I24">
        <f>COUNTIFS(ScreeningTool!$CQ32:$CQ62,I$19)</f>
        <v>0</v>
      </c>
      <c r="J24" s="36" t="e">
        <f t="shared" si="1"/>
        <v>#DIV/0!</v>
      </c>
      <c r="K24" s="37">
        <f t="shared" si="3"/>
        <v>0</v>
      </c>
    </row>
    <row r="25" spans="1:22" ht="17" x14ac:dyDescent="0.2">
      <c r="A25" s="32" t="s">
        <v>104</v>
      </c>
      <c r="B25">
        <f t="shared" si="2"/>
        <v>6</v>
      </c>
      <c r="C25">
        <f>COUNTIFS(ScreeningTool!$CQ64:$CQ70,C$19)</f>
        <v>6</v>
      </c>
      <c r="D25">
        <f>COUNTIFS(ScreeningTool!$CQ64:$CQ70,D$19)</f>
        <v>0</v>
      </c>
      <c r="E25">
        <f>COUNTIFS(ScreeningTool!$CQ64:$CQ70,E$19)</f>
        <v>0</v>
      </c>
      <c r="F25">
        <f>COUNTIFS(ScreeningTool!$CQ64:$CQ70,F$19)</f>
        <v>0</v>
      </c>
      <c r="G25">
        <f>COUNTIFS(ScreeningTool!$CQ64:$CQ70,G$19)</f>
        <v>0</v>
      </c>
      <c r="H25">
        <f>COUNTIFS(ScreeningTool!$CQ64:$CQ70,H$19)</f>
        <v>0</v>
      </c>
      <c r="I25">
        <f>COUNTIFS(ScreeningTool!$CQ64:$CQ70,I$19)</f>
        <v>0</v>
      </c>
      <c r="J25" s="36" t="e">
        <f t="shared" si="1"/>
        <v>#DIV/0!</v>
      </c>
      <c r="K25" s="37">
        <f t="shared" si="3"/>
        <v>0</v>
      </c>
    </row>
    <row r="26" spans="1:22" ht="17" x14ac:dyDescent="0.2">
      <c r="A26" s="32" t="s">
        <v>105</v>
      </c>
      <c r="B26">
        <f t="shared" si="2"/>
        <v>4</v>
      </c>
      <c r="C26">
        <f>COUNTIFS(ScreeningTool!$CQ72:$CQ76,C$19)</f>
        <v>4</v>
      </c>
      <c r="D26">
        <f>COUNTIFS(ScreeningTool!$CQ72:$CQ76,D$19)</f>
        <v>0</v>
      </c>
      <c r="E26">
        <f>COUNTIFS(ScreeningTool!$CQ72:$CQ76,E$19)</f>
        <v>0</v>
      </c>
      <c r="F26">
        <f>COUNTIFS(ScreeningTool!$CQ72:$CQ76,F$19)</f>
        <v>0</v>
      </c>
      <c r="G26">
        <f>COUNTIFS(ScreeningTool!$CQ72:$CQ76,G$19)</f>
        <v>0</v>
      </c>
      <c r="H26">
        <f>COUNTIFS(ScreeningTool!$CQ72:$CQ76,H$19)</f>
        <v>0</v>
      </c>
      <c r="I26">
        <f>COUNTIFS(ScreeningTool!$CQ72:$CQ76,I$19)</f>
        <v>0</v>
      </c>
      <c r="J26" s="36" t="e">
        <f t="shared" si="1"/>
        <v>#DIV/0!</v>
      </c>
      <c r="K26" s="37">
        <f t="shared" si="3"/>
        <v>0</v>
      </c>
    </row>
    <row r="27" spans="1:22" ht="18" thickBot="1" x14ac:dyDescent="0.25">
      <c r="A27" s="32" t="s">
        <v>106</v>
      </c>
      <c r="B27">
        <f t="shared" si="2"/>
        <v>3</v>
      </c>
      <c r="C27">
        <f>COUNTIFS(ScreeningTool!$CQ78:$CQ81,C$19)</f>
        <v>3</v>
      </c>
      <c r="D27">
        <f>COUNTIFS(ScreeningTool!$CQ78:$CQ81,D$19)</f>
        <v>0</v>
      </c>
      <c r="E27">
        <f>COUNTIFS(ScreeningTool!$CQ78:$CQ81,E$19)</f>
        <v>0</v>
      </c>
      <c r="F27">
        <f>COUNTIFS(ScreeningTool!$CQ78:$CQ81,F$19)</f>
        <v>0</v>
      </c>
      <c r="G27">
        <f>COUNTIFS(ScreeningTool!$CQ78:$CQ81,G$19)</f>
        <v>0</v>
      </c>
      <c r="H27">
        <f>COUNTIFS(ScreeningTool!$CQ78:$CQ81,H$19)</f>
        <v>0</v>
      </c>
      <c r="I27">
        <f>COUNTIFS(ScreeningTool!$CQ78:$CQ81,I$19)</f>
        <v>0</v>
      </c>
      <c r="J27" s="38" t="e">
        <f t="shared" si="1"/>
        <v>#DIV/0!</v>
      </c>
      <c r="K27" s="39">
        <f t="shared" si="3"/>
        <v>0</v>
      </c>
    </row>
    <row r="29" spans="1:22" ht="17" x14ac:dyDescent="0.2">
      <c r="A29" s="18" t="s">
        <v>388</v>
      </c>
      <c r="B29" s="19"/>
      <c r="C29" s="19"/>
      <c r="D29" s="19"/>
      <c r="E29" s="19"/>
      <c r="F29" s="19"/>
      <c r="G29" s="19"/>
      <c r="H29" s="19"/>
      <c r="I29" s="19"/>
      <c r="J29" s="19"/>
      <c r="K29" s="19"/>
    </row>
    <row r="30" spans="1:22" ht="51" x14ac:dyDescent="0.2">
      <c r="A30" s="1" t="s">
        <v>408</v>
      </c>
    </row>
    <row r="31" spans="1:22" ht="34" x14ac:dyDescent="0.2">
      <c r="A31" s="1" t="s">
        <v>409</v>
      </c>
    </row>
    <row r="32" spans="1:22" ht="39" customHeight="1" x14ac:dyDescent="0.2">
      <c r="A32" s="1" t="s">
        <v>402</v>
      </c>
    </row>
  </sheetData>
  <sheetProtection algorithmName="SHA-512" hashValue="SSD+9vlL/AJBxP357kf+5RXbuMGwqDdiHyDqLCIu8EbqYoXmdMPJejfZmkJPtVK79F8QtSdwZP28ccaz2FQhSw==" saltValue="Y7NJOMjIFuIaQZ84GNUKSg==" spinCount="100000" sheet="1" objects="1" scenarios="1"/>
  <conditionalFormatting sqref="B1:B17">
    <cfRule type="containsText" dxfId="0" priority="1" operator="containsText" text="FLAG">
      <formula>NOT(ISERROR(SEARCH("FLAG",B1)))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vt:lpstr>
      <vt:lpstr>QuestionsDevelopment</vt:lpstr>
      <vt:lpstr>Lists</vt:lpstr>
      <vt:lpstr>StartHere</vt:lpstr>
      <vt:lpstr>ScreeningTool</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J. Robinson</dc:creator>
  <cp:lastModifiedBy>Shona Robinson</cp:lastModifiedBy>
  <dcterms:created xsi:type="dcterms:W3CDTF">2024-01-31T17:28:36Z</dcterms:created>
  <dcterms:modified xsi:type="dcterms:W3CDTF">2024-05-30T21:26:02Z</dcterms:modified>
</cp:coreProperties>
</file>